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44\Server\КОНКУРС СВАРЩИК 2025\"/>
    </mc:Choice>
  </mc:AlternateContent>
  <xr:revisionPtr revIDLastSave="0" documentId="13_ncr:1_{FF61B1B5-AD8B-4A2F-A0AA-65B8EE397D49}" xr6:coauthVersionLast="47" xr6:coauthVersionMax="47" xr10:uidLastSave="{00000000-0000-0000-0000-000000000000}"/>
  <workbookProtection workbookAlgorithmName="SHA-512" workbookHashValue="BYco9sSkTeSwZZUtAiyQdUzEalcenISEelbN2LD4LDjTVF3Kha81vHUmn3YKIgu9nP8xEoTiltrqT+8l5OYAxQ==" workbookSaltValue="t3YaA5FMvnGfAB/ox3QuwQ==" workbookSpinCount="100000" lockStructure="1"/>
  <bookViews>
    <workbookView xWindow="-120" yWindow="-120" windowWidth="29040" windowHeight="15840" xr2:uid="{00000000-000D-0000-FFFF-FFFF00000000}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'pub_output=csv'!$A$1:$O$36</definedName>
    <definedName name="АЦСНК">сервисный!$P$6:INDEX(сервисный!$P$6:$P$55,MATCH("",сервисный!$P$6:$P$55,0)-1,0)</definedName>
    <definedName name="_xlnm.Print_Area" localSheetId="0">заявка!$C$1:$I$43</definedName>
  </definedNames>
  <calcPr calcId="191029"/>
</workbook>
</file>

<file path=xl/calcChain.xml><?xml version="1.0" encoding="utf-8"?>
<calcChain xmlns="http://schemas.openxmlformats.org/spreadsheetml/2006/main">
  <c r="C27" i="1" l="1"/>
  <c r="F28" i="1"/>
  <c r="E14" i="2"/>
  <c r="R14" i="2" s="1"/>
  <c r="D14" i="2"/>
  <c r="Q14" i="2" s="1"/>
  <c r="A14" i="2"/>
  <c r="P14" i="2" s="1"/>
  <c r="B14" i="2" l="1"/>
  <c r="C14" i="2"/>
  <c r="Q27" i="2"/>
  <c r="E27" i="2"/>
  <c r="R27" i="2" s="1"/>
  <c r="C27" i="2"/>
  <c r="E18" i="2" l="1"/>
  <c r="R18" i="2" s="1"/>
  <c r="D18" i="2"/>
  <c r="Q18" i="2" s="1"/>
  <c r="A18" i="2"/>
  <c r="P18" i="2" s="1"/>
  <c r="E36" i="2"/>
  <c r="R36" i="2" s="1"/>
  <c r="D36" i="2"/>
  <c r="Q36" i="2" s="1"/>
  <c r="A36" i="2"/>
  <c r="P36" i="2" s="1"/>
  <c r="E35" i="2"/>
  <c r="R35" i="2" s="1"/>
  <c r="D35" i="2"/>
  <c r="Q35" i="2" s="1"/>
  <c r="A35" i="2"/>
  <c r="C35" i="2" s="1"/>
  <c r="E37" i="2"/>
  <c r="R37" i="2" s="1"/>
  <c r="D37" i="2"/>
  <c r="Q37" i="2" s="1"/>
  <c r="A37" i="2"/>
  <c r="P37" i="2" s="1"/>
  <c r="E8" i="2"/>
  <c r="R8" i="2" s="1"/>
  <c r="D8" i="2"/>
  <c r="Q8" i="2" s="1"/>
  <c r="A8" i="2"/>
  <c r="P8" i="2" s="1"/>
  <c r="E15" i="2"/>
  <c r="R15" i="2" s="1"/>
  <c r="D15" i="2"/>
  <c r="Q15" i="2" s="1"/>
  <c r="A15" i="2"/>
  <c r="P15" i="2" s="1"/>
  <c r="E9" i="2"/>
  <c r="R9" i="2" s="1"/>
  <c r="D9" i="2"/>
  <c r="Q9" i="2" s="1"/>
  <c r="A9" i="2"/>
  <c r="P9" i="2" s="1"/>
  <c r="E23" i="2"/>
  <c r="R23" i="2" s="1"/>
  <c r="D23" i="2"/>
  <c r="Q23" i="2" s="1"/>
  <c r="A23" i="2"/>
  <c r="P23" i="2" s="1"/>
  <c r="A33" i="2"/>
  <c r="C33" i="2" s="1"/>
  <c r="E33" i="2"/>
  <c r="R33" i="2" s="1"/>
  <c r="D33" i="2"/>
  <c r="B18" i="2" l="1"/>
  <c r="C18" i="2"/>
  <c r="B36" i="2"/>
  <c r="C36" i="2"/>
  <c r="B35" i="2"/>
  <c r="P35" i="2"/>
  <c r="B37" i="2"/>
  <c r="C37" i="2"/>
  <c r="B8" i="2"/>
  <c r="C8" i="2"/>
  <c r="B9" i="2"/>
  <c r="C9" i="2"/>
  <c r="B23" i="2"/>
  <c r="C23" i="2"/>
  <c r="B33" i="2"/>
  <c r="P33" i="2"/>
  <c r="L29" i="2" l="1"/>
  <c r="H29" i="2"/>
  <c r="G31" i="2" l="1"/>
  <c r="H31" i="2"/>
  <c r="I31" i="2"/>
  <c r="J31" i="2"/>
  <c r="K31" i="2"/>
  <c r="O31" i="2"/>
  <c r="G32" i="2"/>
  <c r="H32" i="2"/>
  <c r="I32" i="2"/>
  <c r="J32" i="2"/>
  <c r="K32" i="2"/>
  <c r="O32" i="2"/>
  <c r="G34" i="2"/>
  <c r="H34" i="2"/>
  <c r="I34" i="2"/>
  <c r="J34" i="2"/>
  <c r="K34" i="2"/>
  <c r="L34" i="2"/>
  <c r="O34" i="2"/>
  <c r="G38" i="2"/>
  <c r="H38" i="2"/>
  <c r="I38" i="2"/>
  <c r="J38" i="2"/>
  <c r="K38" i="2"/>
  <c r="O38" i="2"/>
  <c r="E30" i="2"/>
  <c r="E31" i="2"/>
  <c r="E32" i="2"/>
  <c r="E34" i="2"/>
  <c r="E38" i="2"/>
  <c r="D31" i="2"/>
  <c r="D32" i="2"/>
  <c r="D34" i="2"/>
  <c r="D38" i="2"/>
  <c r="A7" i="2"/>
  <c r="A10" i="2"/>
  <c r="A11" i="2"/>
  <c r="A12" i="2"/>
  <c r="A13" i="2"/>
  <c r="A16" i="2"/>
  <c r="A17" i="2"/>
  <c r="A19" i="2"/>
  <c r="A20" i="2"/>
  <c r="A21" i="2"/>
  <c r="A22" i="2"/>
  <c r="A24" i="2"/>
  <c r="A25" i="2"/>
  <c r="A26" i="2"/>
  <c r="A28" i="2"/>
  <c r="A29" i="2"/>
  <c r="A30" i="2"/>
  <c r="A31" i="2"/>
  <c r="A32" i="2"/>
  <c r="A34" i="2"/>
  <c r="A38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7" i="2"/>
  <c r="S17" i="2" s="1"/>
  <c r="H17" i="2"/>
  <c r="T17" i="2" s="1"/>
  <c r="I17" i="2"/>
  <c r="U17" i="2" s="1"/>
  <c r="J17" i="2"/>
  <c r="V17" i="2" s="1"/>
  <c r="K17" i="2"/>
  <c r="W17" i="2" s="1"/>
  <c r="AB17" i="2"/>
  <c r="O17" i="2"/>
  <c r="AC17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AB20" i="2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AA21" i="2"/>
  <c r="N21" i="2"/>
  <c r="AB21" i="2" s="1"/>
  <c r="O21" i="2"/>
  <c r="AC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Z22" i="2" s="1"/>
  <c r="M22" i="2"/>
  <c r="AA22" i="2" s="1"/>
  <c r="N22" i="2"/>
  <c r="O22" i="2"/>
  <c r="AC22" i="2" s="1"/>
  <c r="G24" i="2"/>
  <c r="H24" i="2"/>
  <c r="T24" i="2" s="1"/>
  <c r="I24" i="2"/>
  <c r="U24" i="2" s="1"/>
  <c r="J24" i="2"/>
  <c r="V24" i="2" s="1"/>
  <c r="K24" i="2"/>
  <c r="W24" i="2" s="1"/>
  <c r="L24" i="2"/>
  <c r="Z24" i="2" s="1"/>
  <c r="M24" i="2"/>
  <c r="AA24" i="2" s="1"/>
  <c r="N24" i="2"/>
  <c r="AB24" i="2" s="1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AB25" i="2"/>
  <c r="O25" i="2"/>
  <c r="AC25" i="2" s="1"/>
  <c r="G26" i="2"/>
  <c r="S26" i="2" s="1"/>
  <c r="H26" i="2"/>
  <c r="T26" i="2" s="1"/>
  <c r="I26" i="2"/>
  <c r="U26" i="2" s="1"/>
  <c r="J26" i="2"/>
  <c r="V26" i="2" s="1"/>
  <c r="K26" i="2"/>
  <c r="W26" i="2" s="1"/>
  <c r="M26" i="2"/>
  <c r="AA26" i="2" s="1"/>
  <c r="N26" i="2"/>
  <c r="AB26" i="2" s="1"/>
  <c r="O26" i="2"/>
  <c r="AC26" i="2" s="1"/>
  <c r="G28" i="2"/>
  <c r="S28" i="2" s="1"/>
  <c r="H28" i="2"/>
  <c r="T28" i="2" s="1"/>
  <c r="I28" i="2"/>
  <c r="U28" i="2" s="1"/>
  <c r="J28" i="2"/>
  <c r="V28" i="2" s="1"/>
  <c r="K28" i="2"/>
  <c r="W28" i="2" s="1"/>
  <c r="M28" i="2"/>
  <c r="AA28" i="2" s="1"/>
  <c r="N28" i="2"/>
  <c r="AB28" i="2" s="1"/>
  <c r="O28" i="2"/>
  <c r="AC28" i="2" s="1"/>
  <c r="G29" i="2"/>
  <c r="S29" i="2" s="1"/>
  <c r="T29" i="2"/>
  <c r="U29" i="2"/>
  <c r="J29" i="2"/>
  <c r="V29" i="2" s="1"/>
  <c r="K29" i="2"/>
  <c r="W29" i="2" s="1"/>
  <c r="AA29" i="2"/>
  <c r="AB29" i="2"/>
  <c r="O29" i="2"/>
  <c r="AC29" i="2" s="1"/>
  <c r="G30" i="2"/>
  <c r="S30" i="2" s="1"/>
  <c r="H30" i="2"/>
  <c r="T30" i="2" s="1"/>
  <c r="I30" i="2"/>
  <c r="U30" i="2" s="1"/>
  <c r="J30" i="2"/>
  <c r="V30" i="2" s="1"/>
  <c r="K30" i="2"/>
  <c r="W30" i="2" s="1"/>
  <c r="AB30" i="2"/>
  <c r="O30" i="2"/>
  <c r="AC30" i="2" s="1"/>
  <c r="S31" i="2"/>
  <c r="T31" i="2"/>
  <c r="U31" i="2"/>
  <c r="V31" i="2"/>
  <c r="W31" i="2"/>
  <c r="AC31" i="2"/>
  <c r="S32" i="2"/>
  <c r="T32" i="2"/>
  <c r="U32" i="2"/>
  <c r="V32" i="2"/>
  <c r="W32" i="2"/>
  <c r="AB32" i="2"/>
  <c r="AC32" i="2"/>
  <c r="S34" i="2"/>
  <c r="T34" i="2"/>
  <c r="U34" i="2"/>
  <c r="V34" i="2"/>
  <c r="W34" i="2"/>
  <c r="Z34" i="2"/>
  <c r="AB34" i="2"/>
  <c r="AC34" i="2"/>
  <c r="S38" i="2"/>
  <c r="T38" i="2"/>
  <c r="U38" i="2"/>
  <c r="V38" i="2"/>
  <c r="W38" i="2"/>
  <c r="AB38" i="2"/>
  <c r="AC38" i="2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G52" i="2"/>
  <c r="S52" i="2" s="1"/>
  <c r="H52" i="2"/>
  <c r="T52" i="2" s="1"/>
  <c r="I52" i="2"/>
  <c r="U52" i="2" s="1"/>
  <c r="J52" i="2"/>
  <c r="V52" i="2" s="1"/>
  <c r="K52" i="2"/>
  <c r="W52" i="2" s="1"/>
  <c r="L52" i="2"/>
  <c r="Z52" i="2" s="1"/>
  <c r="M52" i="2"/>
  <c r="AA52" i="2" s="1"/>
  <c r="N52" i="2"/>
  <c r="AB52" i="2" s="1"/>
  <c r="O52" i="2"/>
  <c r="AC52" i="2" s="1"/>
  <c r="G53" i="2"/>
  <c r="S53" i="2" s="1"/>
  <c r="H53" i="2"/>
  <c r="T53" i="2" s="1"/>
  <c r="I53" i="2"/>
  <c r="U53" i="2" s="1"/>
  <c r="J53" i="2"/>
  <c r="V53" i="2" s="1"/>
  <c r="K53" i="2"/>
  <c r="W53" i="2" s="1"/>
  <c r="L53" i="2"/>
  <c r="Z53" i="2" s="1"/>
  <c r="M53" i="2"/>
  <c r="AA53" i="2" s="1"/>
  <c r="N53" i="2"/>
  <c r="AB53" i="2" s="1"/>
  <c r="O53" i="2"/>
  <c r="AC53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6" i="2"/>
  <c r="D16" i="2"/>
  <c r="Q16" i="2" s="1"/>
  <c r="E16" i="2"/>
  <c r="R16" i="2" s="1"/>
  <c r="B17" i="2"/>
  <c r="D17" i="2"/>
  <c r="Q17" i="2" s="1"/>
  <c r="E17" i="2"/>
  <c r="R17" i="2" s="1"/>
  <c r="C19" i="2"/>
  <c r="D19" i="2"/>
  <c r="Q19" i="2" s="1"/>
  <c r="E19" i="2"/>
  <c r="R19" i="2" s="1"/>
  <c r="P20" i="2"/>
  <c r="D20" i="2"/>
  <c r="Q20" i="2" s="1"/>
  <c r="E20" i="2"/>
  <c r="R20" i="2" s="1"/>
  <c r="B21" i="2"/>
  <c r="D21" i="2"/>
  <c r="Q21" i="2" s="1"/>
  <c r="E21" i="2"/>
  <c r="R21" i="2" s="1"/>
  <c r="B22" i="2"/>
  <c r="D22" i="2"/>
  <c r="Q22" i="2" s="1"/>
  <c r="E22" i="2"/>
  <c r="R22" i="2" s="1"/>
  <c r="B24" i="2"/>
  <c r="D24" i="2"/>
  <c r="Q24" i="2" s="1"/>
  <c r="E24" i="2"/>
  <c r="R24" i="2" s="1"/>
  <c r="C25" i="2"/>
  <c r="D25" i="2"/>
  <c r="Q25" i="2" s="1"/>
  <c r="E25" i="2"/>
  <c r="R25" i="2" s="1"/>
  <c r="P26" i="2"/>
  <c r="D26" i="2"/>
  <c r="Q26" i="2" s="1"/>
  <c r="E26" i="2"/>
  <c r="R26" i="2" s="1"/>
  <c r="P28" i="2"/>
  <c r="D28" i="2"/>
  <c r="Q28" i="2" s="1"/>
  <c r="E28" i="2"/>
  <c r="R28" i="2" s="1"/>
  <c r="B29" i="2"/>
  <c r="D29" i="2"/>
  <c r="Q29" i="2" s="1"/>
  <c r="E29" i="2"/>
  <c r="R29" i="2" s="1"/>
  <c r="B30" i="2"/>
  <c r="D30" i="2"/>
  <c r="Q30" i="2" s="1"/>
  <c r="R30" i="2"/>
  <c r="B31" i="2"/>
  <c r="Q31" i="2"/>
  <c r="R31" i="2"/>
  <c r="B32" i="2"/>
  <c r="Q32" i="2"/>
  <c r="R32" i="2"/>
  <c r="B34" i="2"/>
  <c r="Q34" i="2"/>
  <c r="R34" i="2"/>
  <c r="B38" i="2"/>
  <c r="Q38" i="2"/>
  <c r="R38" i="2"/>
  <c r="A39" i="2"/>
  <c r="C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P42" i="2" s="1"/>
  <c r="D42" i="2"/>
  <c r="Q42" i="2" s="1"/>
  <c r="E42" i="2"/>
  <c r="R42" i="2" s="1"/>
  <c r="A43" i="2"/>
  <c r="B43" i="2" s="1"/>
  <c r="D43" i="2"/>
  <c r="Q43" i="2" s="1"/>
  <c r="E43" i="2"/>
  <c r="R43" i="2" s="1"/>
  <c r="A44" i="2"/>
  <c r="B44" i="2" s="1"/>
  <c r="D44" i="2"/>
  <c r="Q44" i="2" s="1"/>
  <c r="E44" i="2"/>
  <c r="R44" i="2" s="1"/>
  <c r="A45" i="2"/>
  <c r="C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P48" i="2" s="1"/>
  <c r="D48" i="2"/>
  <c r="Q48" i="2" s="1"/>
  <c r="E48" i="2"/>
  <c r="R48" i="2" s="1"/>
  <c r="A49" i="2"/>
  <c r="B49" i="2" s="1"/>
  <c r="D49" i="2"/>
  <c r="Q49" i="2" s="1"/>
  <c r="E49" i="2"/>
  <c r="R49" i="2" s="1"/>
  <c r="A50" i="2"/>
  <c r="B50" i="2" s="1"/>
  <c r="D50" i="2"/>
  <c r="Q50" i="2" s="1"/>
  <c r="E50" i="2"/>
  <c r="R50" i="2" s="1"/>
  <c r="A51" i="2"/>
  <c r="C51" i="2" s="1"/>
  <c r="D51" i="2"/>
  <c r="Q51" i="2" s="1"/>
  <c r="E51" i="2"/>
  <c r="R51" i="2" s="1"/>
  <c r="A52" i="2"/>
  <c r="P52" i="2" s="1"/>
  <c r="D52" i="2"/>
  <c r="Q52" i="2" s="1"/>
  <c r="E52" i="2"/>
  <c r="R52" i="2" s="1"/>
  <c r="A53" i="2"/>
  <c r="B53" i="2" s="1"/>
  <c r="D53" i="2"/>
  <c r="Q53" i="2" s="1"/>
  <c r="E53" i="2"/>
  <c r="R53" i="2" s="1"/>
  <c r="H6" i="2"/>
  <c r="T6" i="2" s="1"/>
  <c r="U6" i="2"/>
  <c r="J6" i="2"/>
  <c r="V6" i="2" s="1"/>
  <c r="K6" i="2"/>
  <c r="W6" i="2" s="1"/>
  <c r="A6" i="2"/>
  <c r="B6" i="2" s="1"/>
  <c r="C48" i="2" l="1"/>
  <c r="C53" i="2"/>
  <c r="P34" i="2"/>
  <c r="B40" i="2"/>
  <c r="P45" i="2"/>
  <c r="B45" i="2"/>
  <c r="B52" i="2"/>
  <c r="C47" i="2"/>
  <c r="C42" i="2"/>
  <c r="B39" i="2"/>
  <c r="P43" i="2"/>
  <c r="P39" i="2"/>
  <c r="P51" i="2"/>
  <c r="B51" i="2"/>
  <c r="B46" i="2"/>
  <c r="C41" i="2"/>
  <c r="P49" i="2"/>
  <c r="P50" i="2"/>
  <c r="P44" i="2"/>
  <c r="P38" i="2"/>
  <c r="B48" i="2"/>
  <c r="B42" i="2"/>
  <c r="AD38" i="2"/>
  <c r="P53" i="2"/>
  <c r="P47" i="2"/>
  <c r="P41" i="2"/>
  <c r="C52" i="2"/>
  <c r="C46" i="2"/>
  <c r="C40" i="2"/>
  <c r="C28" i="2"/>
  <c r="B28" i="2"/>
  <c r="B13" i="2"/>
  <c r="C13" i="2"/>
  <c r="B20" i="2"/>
  <c r="C32" i="2"/>
  <c r="C26" i="2"/>
  <c r="B26" i="2"/>
  <c r="B19" i="2"/>
  <c r="B10" i="2"/>
  <c r="C11" i="2"/>
  <c r="B11" i="2"/>
  <c r="C20" i="2"/>
  <c r="P29" i="2"/>
  <c r="P7" i="2"/>
  <c r="P17" i="2"/>
  <c r="C16" i="2"/>
  <c r="P16" i="2"/>
  <c r="P30" i="2"/>
  <c r="P22" i="2"/>
  <c r="C29" i="2"/>
  <c r="C21" i="2"/>
  <c r="P32" i="2"/>
  <c r="P21" i="2"/>
  <c r="AD10" i="2"/>
  <c r="P6" i="2"/>
  <c r="C6" i="2"/>
  <c r="P25" i="2"/>
  <c r="P19" i="2"/>
  <c r="P10" i="2"/>
  <c r="B25" i="2"/>
  <c r="P31" i="2"/>
  <c r="P24" i="2"/>
  <c r="P12" i="2"/>
  <c r="AD16" i="2"/>
  <c r="AD32" i="2"/>
  <c r="AD47" i="2"/>
  <c r="AD41" i="2"/>
  <c r="AD31" i="2"/>
  <c r="AD24" i="2"/>
  <c r="AD49" i="2"/>
  <c r="AD43" i="2"/>
  <c r="AD34" i="2"/>
  <c r="AD19" i="2"/>
  <c r="AD7" i="2"/>
  <c r="AD12" i="2"/>
  <c r="AD30" i="2"/>
  <c r="AD29" i="2"/>
  <c r="AD22" i="2"/>
  <c r="AD21" i="2"/>
  <c r="AD11" i="2"/>
  <c r="AD50" i="2"/>
  <c r="AD39" i="2"/>
  <c r="AD20" i="2"/>
  <c r="AD48" i="2"/>
  <c r="AD46" i="2"/>
  <c r="AD42" i="2"/>
  <c r="AD40" i="2"/>
  <c r="AD17" i="2"/>
  <c r="AD45" i="2"/>
  <c r="AD13" i="2"/>
  <c r="AD51" i="2"/>
  <c r="AD28" i="2"/>
  <c r="AD44" i="2"/>
  <c r="AD26" i="2"/>
  <c r="AD25" i="2"/>
  <c r="AD6" i="2"/>
  <c r="C17" i="2"/>
  <c r="C7" i="2"/>
  <c r="C49" i="2"/>
  <c r="C43" i="2"/>
  <c r="C34" i="2"/>
  <c r="C30" i="2"/>
  <c r="C22" i="2"/>
  <c r="C50" i="2"/>
  <c r="C44" i="2"/>
  <c r="C38" i="2"/>
  <c r="C31" i="2"/>
  <c r="C24" i="2"/>
  <c r="C12" i="2"/>
  <c r="F27" i="1" l="1"/>
  <c r="C28" i="1"/>
  <c r="F29" i="1"/>
  <c r="C29" i="1"/>
  <c r="L28" i="1" l="1"/>
  <c r="L27" i="1"/>
  <c r="L2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pub?output=csv" description="Соединение с запросом &quot;pub?output=csv&quot; в книге." type="5" refreshedVersion="8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<sst xmlns="http://schemas.openxmlformats.org/spreadsheetml/2006/main" count="544" uniqueCount="173">
  <si>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</si>
  <si>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</si>
  <si>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</si>
  <si>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</si>
  <si>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</si>
  <si>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</si>
  <si>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</si>
  <si>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</si>
  <si>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</si>
  <si>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</si>
  <si>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</si>
  <si>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</si>
  <si>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</si>
  <si>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</si>
  <si>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</si>
  <si>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</si>
  <si>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</si>
  <si>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</si>
  <si>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</si>
  <si>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</si>
  <si>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</si>
  <si>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</si>
  <si>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</si>
  <si>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</si>
  <si>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</si>
  <si>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</si>
  <si>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</si>
  <si>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</si>
  <si>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</si>
  <si>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</si>
  <si>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</si>
  <si>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</si>
  <si>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</si>
  <si>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</si>
  <si>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</si>
  <si>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</si>
  <si>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</si>
  <si>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</si>
  <si>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</si>
  <si>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</si>
  <si>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</si>
  <si>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</si>
  <si>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</si>
  <si>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</si>
  <si>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</si>
  <si>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</si>
  <si>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</si>
  <si>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</si>
  <si>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</si>
  <si>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</si>
  <si>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</si>
  <si>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</si>
  <si>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</si>
  <si>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</si>
  <si>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</si>
  <si>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</si>
  <si>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</si>
  <si>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</si>
  <si>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</si>
  <si>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</si>
  <si>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</si>
  <si>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</si>
  <si>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</si>
  <si>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</si>
  <si>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</si>
  <si>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</si>
  <si>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</si>
  <si>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</si>
  <si>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</si>
  <si>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</si>
  <si>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</si>
  <si>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</si>
  <si>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</si>
  <si>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</si>
  <si>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</si>
  <si>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</si>
  <si>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</si>
  <si>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</si>
  <si>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</si>
  <si>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</si>
  <si>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</si>
  <si>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</si>
  <si>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</si>
  <si>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</si>
  <si>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Column8</t>
  </si>
  <si>
    <t>Column9</t>
  </si>
  <si>
    <t>НИ</t>
  </si>
  <si>
    <t>РД</t>
  </si>
  <si>
    <t>РАД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</si>
  <si>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</si>
  <si>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</si>
  <si>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</si>
  <si>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</si>
  <si>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</si>
  <si>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</si>
  <si>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</si>
  <si>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</si>
  <si>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</si>
  <si>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</si>
  <si>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+7 (927) 175-43-36 naks-simbirsk@yandex.ru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</si>
  <si>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</si>
  <si>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</si>
  <si>
    <t>ООО «НАКС-СИСТЕМА»</t>
  </si>
  <si>
    <t>+7 (347) 286-54-08 
naks-sistema@cksrb.ru</t>
  </si>
  <si>
    <t>Стерлитамак (ООО «НАКС-СИСТЕМА»)</t>
  </si>
  <si>
    <t>Column11</t>
  </si>
  <si>
    <t>ВИК</t>
  </si>
  <si>
    <t>УК</t>
  </si>
  <si>
    <t>ЭК</t>
  </si>
  <si>
    <t>19.03-21.03.2025</t>
  </si>
  <si>
    <t>+7(3852) 22-65-22
ar_gac@mail.ru</t>
  </si>
  <si>
    <t>Владивосток (ООО «Тихоокеанский ГАЦ»)</t>
  </si>
  <si>
    <t>24.03-26.03.2025</t>
  </si>
  <si>
    <t>+7(423) 260-42-10 
torgac@mail.ru</t>
  </si>
  <si>
    <t>25.03-26.03.2025</t>
  </si>
  <si>
    <t>+(8442) 73-91-56 
volga-weld@yandex.ru</t>
  </si>
  <si>
    <t>19.02-20.02.2025</t>
  </si>
  <si>
    <t>Екатеринбург (ООО «НАКС-Урал»)</t>
  </si>
  <si>
    <t>+7 (343)264-90-12 
sm@naks-ural.ru</t>
  </si>
  <si>
    <t>Ижевск (ООО «НАКС-Ижевск»)</t>
  </si>
  <si>
    <t>18.03-19.03.2025</t>
  </si>
  <si>
    <t>+7 (3412) 48-35-38 
izhevsk@naks.ru</t>
  </si>
  <si>
    <t>Казань (ООО "Центр неразрушающего контроля и диагностики")</t>
  </si>
  <si>
    <t>11.02-13.02.2025</t>
  </si>
  <si>
    <t>+7 (843) 571-02-50
mail@centr-nk.ru</t>
  </si>
  <si>
    <t>20.2024-21.02.2024</t>
  </si>
  <si>
    <t>Краснодар (ООО «ЮРГАЦ №3 НАКС»)</t>
  </si>
  <si>
    <t>05.03.25-06.03.25</t>
  </si>
  <si>
    <t>+7 (861) 224-57-68 
 yur3gac@naks.ru</t>
  </si>
  <si>
    <t>18.02-19.02.2025</t>
  </si>
  <si>
    <t>Москва (ООО АСЦ "ИТС СвП")</t>
  </si>
  <si>
    <t>17.03-21.03.2025</t>
  </si>
  <si>
    <t>+7(499)703-0575
 mail@etswp.ru</t>
  </si>
  <si>
    <t>05.03-06.03.2025</t>
  </si>
  <si>
    <t>26.02-28.02.2025</t>
  </si>
  <si>
    <t>Омск (АО "НАКС-Омск")</t>
  </si>
  <si>
    <t>+7(3812) 21-05-49
omsk@naks.ru</t>
  </si>
  <si>
    <t>05.02-07.02.2025</t>
  </si>
  <si>
    <t>10.11-10.12.2024</t>
  </si>
  <si>
    <t>+7(8412)20-37-40
penza@naks.ru</t>
  </si>
  <si>
    <t>+7 (342) 206-05-71
 acsnk-15@yandex.ru</t>
  </si>
  <si>
    <t>Петропавловск-Камчатский (ООО НПП «КОМПЛЕКС»)</t>
  </si>
  <si>
    <t>+7 (4152) 30-71-81 
hizeva@inbox.ru</t>
  </si>
  <si>
    <t>28.01-31.01.2025</t>
  </si>
  <si>
    <t>28.10-31.10.2024</t>
  </si>
  <si>
    <t>+7(8452) 39-96-88 
saratov@naks.ru</t>
  </si>
  <si>
    <t>Сургут (ООО «НЕФТЕХИМПРОМЭКСПЕРТ»)</t>
  </si>
  <si>
    <t>20.01-24.01.2025</t>
  </si>
  <si>
    <t>+7 (3462) 777-616 
acsnk-39@mail.ru</t>
  </si>
  <si>
    <t>Тула (ООО "АЦ ПРОМЭКСПЕРТ")</t>
  </si>
  <si>
    <t>17.03-20.03.2025</t>
  </si>
  <si>
    <t>+(4872) 56-81-26
tula@naks.ru</t>
  </si>
  <si>
    <t>13.03-14.03.2025</t>
  </si>
  <si>
    <t>18.03.-19.03.2025</t>
  </si>
  <si>
    <t>Тюмень (ООО "ЦКС")</t>
  </si>
  <si>
    <t>26.09-26.09.2024</t>
  </si>
  <si>
    <t>+7(3452)67-99-79
cks-naks@mail.ru</t>
  </si>
  <si>
    <t>26.02-27.02.2025</t>
  </si>
  <si>
    <t>Минск (ОАО «Белгазстрой» - авторизованный этап; ООО «НЕФТЕХИМПРОМЭКСПЕРТ»)</t>
  </si>
  <si>
    <t>10.03-14.03.2025</t>
  </si>
  <si>
    <t>+7 (3462) 777-616
 acsk-39@mail.ru</t>
  </si>
  <si>
    <t>Уфа (ООО "АЦ СТС")</t>
  </si>
  <si>
    <t>27.01-29.01.2025</t>
  </si>
  <si>
    <t>+ 7(843)238-09-49
oalnk- antc@mail.ru</t>
  </si>
  <si>
    <t>Хабаровск (ООО "Аттестационный центр "НАКС-Хабаровск")</t>
  </si>
  <si>
    <t>24.02-28.02.2025</t>
  </si>
  <si>
    <t>+7 (3462) 777-616
 acsnk-39@mail.ru</t>
  </si>
  <si>
    <t>Ярославль (ООО "НАКС-Ярославль")</t>
  </si>
  <si>
    <t>+7(4852) 59-41-19
Svarka@NAKS-Yaroslavl.ru</t>
  </si>
  <si>
    <t>Column82</t>
  </si>
  <si>
    <t>Column93</t>
  </si>
  <si>
    <t>(391)258-02-02, 293-54-84, gac@gacssr.ru</t>
  </si>
  <si>
    <t>07.10.2025-09.10.2025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</si>
</sst>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Border="1"/>
    <xf numFmtId="49" fontId="0" fillId="0" borderId="0" xfId="0" applyNumberFormat="1" applyAlignment="1">
      <alignment wrapText="1"/>
    </xf>
    <xf numFmtId="49" fontId="0" fillId="0" borderId="7" xfId="0" applyNumberFormat="1" applyBorder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</cellXfs>
  <cellStyles count="2">
    <cellStyle name="Гиперссылка" xfId="1" builtinId="8"/>
    <cellStyle name="Обычный" xfId="0" builtinId="0"/>
  </cellStyles>
  <dxfs count="1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0" applyPatternFormats="0" applyAlignmentFormats="0" applyWidthHeightFormats="0">
  <queryTableRefresh nextId="20">
    <queryTableFields count="1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6" name="Column8" tableColumnId="14"/>
      <queryTableField id="17" name="Column9" tableColumnId="15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ub_output_csv" displayName="pub_output_csv" ref="A1:O36" tableType="queryTable" totalsRowShown="0">
  <autoFilter ref="A1:O36" xr:uid="{00000000-0009-0000-0100-000001000000}"/>
  <tableColumns count="15">
    <tableColumn id="1" xr3:uid="{00000000-0010-0000-0000-000001000000}" uniqueName="1" name="Column1" queryTableFieldId="1" dataDxfId="14"/>
    <tableColumn id="2" xr3:uid="{00000000-0010-0000-0000-000002000000}" uniqueName="2" name="Column2" queryTableFieldId="2" dataDxfId="13"/>
    <tableColumn id="3" xr3:uid="{00000000-0010-0000-0000-000003000000}" uniqueName="3" name="Column3" queryTableFieldId="3" dataDxfId="12"/>
    <tableColumn id="4" xr3:uid="{00000000-0010-0000-0000-000004000000}" uniqueName="4" name="Column4" queryTableFieldId="4" dataDxfId="11"/>
    <tableColumn id="5" xr3:uid="{00000000-0010-0000-0000-000005000000}" uniqueName="5" name="Column5" queryTableFieldId="5" dataDxfId="10"/>
    <tableColumn id="6" xr3:uid="{00000000-0010-0000-0000-000006000000}" uniqueName="6" name="Column6" queryTableFieldId="6" dataDxfId="9"/>
    <tableColumn id="7" xr3:uid="{00000000-0010-0000-0000-000007000000}" uniqueName="7" name="Column7" queryTableFieldId="7" dataDxfId="8"/>
    <tableColumn id="8" xr3:uid="{00000000-0010-0000-0000-000008000000}" uniqueName="8" name="Column8" queryTableFieldId="15"/>
    <tableColumn id="9" xr3:uid="{00000000-0010-0000-0000-000009000000}" uniqueName="9" name="Column9" queryTableFieldId="14"/>
    <tableColumn id="14" xr3:uid="{897F3C18-654A-4B47-946E-D3F2009AD25D}" uniqueName="14" name="Column82" queryTableFieldId="16" dataDxfId="7"/>
    <tableColumn id="15" xr3:uid="{6C23FB3B-1923-4434-AB42-455BFC3EE00E}" uniqueName="15" name="Column93" queryTableFieldId="17" dataDxfId="6"/>
    <tableColumn id="10" xr3:uid="{00000000-0010-0000-0000-00000A000000}" uniqueName="10" name="Column10" queryTableFieldId="10" dataDxfId="5"/>
    <tableColumn id="11" xr3:uid="{00000000-0010-0000-0000-00000B000000}" uniqueName="11" name="Column11" queryTableFieldId="11" dataDxfId="4"/>
    <tableColumn id="12" xr3:uid="{00000000-0010-0000-0000-00000C000000}" uniqueName="12" name="Column12" queryTableFieldId="12" dataDxfId="3"/>
    <tableColumn id="13" xr3:uid="{00000000-0010-0000-0000-00000D000000}" uniqueName="13" name="Column13" queryTableFieldId="13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K43"/>
  <sheetViews>
    <sheetView showGridLines="0"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42"/>
      <c r="D1" s="43"/>
      <c r="E1" s="43"/>
      <c r="F1" s="43"/>
      <c r="G1" s="43"/>
      <c r="H1" s="43"/>
      <c r="I1" s="43"/>
    </row>
    <row r="2" spans="2:9" ht="15" customHeight="1" x14ac:dyDescent="0.25">
      <c r="C2" s="44" t="s">
        <v>100</v>
      </c>
      <c r="D2" s="43"/>
      <c r="E2" s="43"/>
      <c r="F2" s="43"/>
      <c r="G2" s="43"/>
      <c r="H2" s="43"/>
      <c r="I2" s="43"/>
    </row>
    <row r="3" spans="2:9" ht="15" customHeight="1" x14ac:dyDescent="0.25">
      <c r="C3" s="4" t="s">
        <v>25</v>
      </c>
      <c r="D3" s="45" t="s">
        <v>55</v>
      </c>
      <c r="E3" s="45"/>
      <c r="F3" s="45"/>
      <c r="G3" s="45"/>
      <c r="H3" s="45"/>
      <c r="I3" s="45"/>
    </row>
    <row r="4" spans="2:9" ht="15" customHeight="1" x14ac:dyDescent="0.25">
      <c r="C4" s="4" t="s">
        <v>24</v>
      </c>
      <c r="D4" s="47" t="s">
        <v>171</v>
      </c>
      <c r="E4" s="47"/>
      <c r="F4" s="47"/>
      <c r="G4" s="47"/>
      <c r="H4" s="47"/>
      <c r="I4" s="47"/>
    </row>
    <row r="5" spans="2:9" ht="14.25" customHeight="1" x14ac:dyDescent="0.25">
      <c r="C5" s="4" t="s">
        <v>23</v>
      </c>
      <c r="D5" s="46" t="s">
        <v>172</v>
      </c>
      <c r="E5" s="46"/>
      <c r="F5" s="46"/>
      <c r="G5" s="46"/>
      <c r="H5" s="46"/>
      <c r="I5" s="46"/>
    </row>
    <row r="6" spans="2:9" ht="19.149999999999999" customHeight="1" x14ac:dyDescent="0.25">
      <c r="C6" s="30" t="s">
        <v>89</v>
      </c>
      <c r="D6" s="30"/>
      <c r="E6" s="30"/>
      <c r="F6" s="30"/>
      <c r="G6" s="30"/>
      <c r="H6" s="30"/>
    </row>
    <row r="7" spans="2:9" x14ac:dyDescent="0.25">
      <c r="B7" t="s">
        <v>31</v>
      </c>
      <c r="C7" s="30" t="s">
        <v>90</v>
      </c>
      <c r="D7" s="30"/>
      <c r="E7" s="30"/>
      <c r="F7" s="30"/>
      <c r="G7" s="30"/>
      <c r="H7" s="30"/>
    </row>
    <row r="8" spans="2:9" x14ac:dyDescent="0.25">
      <c r="C8" s="41" t="s">
        <v>75</v>
      </c>
      <c r="D8" s="41"/>
      <c r="E8" s="41"/>
      <c r="F8" s="41"/>
      <c r="G8" s="41"/>
      <c r="H8" s="41"/>
    </row>
    <row r="9" spans="2:9" x14ac:dyDescent="0.25">
      <c r="C9" s="1" t="s">
        <v>0</v>
      </c>
      <c r="D9" s="32"/>
      <c r="E9" s="32"/>
      <c r="F9" s="32"/>
      <c r="G9" s="32"/>
      <c r="H9" s="32"/>
    </row>
    <row r="10" spans="2:9" x14ac:dyDescent="0.25">
      <c r="C10" s="1" t="s">
        <v>4</v>
      </c>
      <c r="D10" s="32"/>
      <c r="E10" s="32"/>
      <c r="F10" s="32"/>
      <c r="G10" s="32"/>
      <c r="H10" s="32"/>
    </row>
    <row r="11" spans="2:9" x14ac:dyDescent="0.25">
      <c r="C11" s="34" t="s">
        <v>1</v>
      </c>
      <c r="D11" s="34"/>
      <c r="E11" s="34"/>
      <c r="F11" s="34"/>
      <c r="G11" s="34"/>
      <c r="H11" s="34"/>
    </row>
    <row r="12" spans="2:9" ht="14.25" customHeight="1" x14ac:dyDescent="0.25">
      <c r="C12" s="1" t="s">
        <v>5</v>
      </c>
      <c r="D12" s="32"/>
      <c r="E12" s="32"/>
      <c r="F12" s="32"/>
      <c r="G12" s="32"/>
      <c r="H12" s="32"/>
    </row>
    <row r="13" spans="2:9" x14ac:dyDescent="0.25">
      <c r="C13" s="1" t="s">
        <v>6</v>
      </c>
      <c r="D13" s="32"/>
      <c r="E13" s="32"/>
      <c r="F13" s="32"/>
      <c r="G13" s="32"/>
      <c r="H13" s="32"/>
      <c r="I13" t="s">
        <v>2</v>
      </c>
    </row>
    <row r="14" spans="2:9" x14ac:dyDescent="0.25">
      <c r="C14" s="1" t="s">
        <v>3</v>
      </c>
      <c r="D14" s="32"/>
      <c r="E14" s="32"/>
      <c r="F14" s="32"/>
      <c r="G14" s="32"/>
      <c r="H14" s="32"/>
    </row>
    <row r="15" spans="2:9" x14ac:dyDescent="0.25">
      <c r="C15" s="34" t="s">
        <v>7</v>
      </c>
      <c r="D15" s="34"/>
      <c r="E15" s="34"/>
      <c r="F15" s="34"/>
      <c r="G15" s="34"/>
      <c r="H15" s="34"/>
    </row>
    <row r="16" spans="2:9" x14ac:dyDescent="0.25">
      <c r="C16" s="1" t="s">
        <v>5</v>
      </c>
      <c r="D16" s="32"/>
      <c r="E16" s="32"/>
      <c r="F16" s="32"/>
      <c r="G16" s="32"/>
      <c r="H16" s="32"/>
    </row>
    <row r="17" spans="3:115" x14ac:dyDescent="0.25">
      <c r="C17" s="1" t="s">
        <v>6</v>
      </c>
      <c r="D17" s="32"/>
      <c r="E17" s="32"/>
      <c r="F17" s="32"/>
      <c r="G17" s="32"/>
      <c r="H17" s="32"/>
    </row>
    <row r="18" spans="3:115" x14ac:dyDescent="0.25">
      <c r="C18" s="1" t="s">
        <v>8</v>
      </c>
      <c r="D18" s="32"/>
      <c r="E18" s="32"/>
      <c r="F18" s="32"/>
      <c r="G18" s="32"/>
      <c r="H18" s="32"/>
    </row>
    <row r="19" spans="3:115" x14ac:dyDescent="0.25">
      <c r="C19" s="1" t="s">
        <v>9</v>
      </c>
      <c r="D19" s="32"/>
      <c r="E19" s="32"/>
      <c r="F19" s="32"/>
      <c r="G19" s="32"/>
      <c r="H19" s="32"/>
    </row>
    <row r="20" spans="3:115" ht="8.25" customHeight="1" x14ac:dyDescent="0.25"/>
    <row r="21" spans="3:115" x14ac:dyDescent="0.25">
      <c r="C21" s="31" t="s">
        <v>10</v>
      </c>
      <c r="D21" s="31"/>
      <c r="E21" s="31"/>
      <c r="F21" s="31"/>
      <c r="G21" s="31"/>
      <c r="H21" s="31"/>
    </row>
    <row r="22" spans="3:115" x14ac:dyDescent="0.25">
      <c r="C22" s="1" t="s">
        <v>14</v>
      </c>
      <c r="D22" s="32"/>
      <c r="E22" s="32"/>
      <c r="F22" s="32"/>
      <c r="G22" s="32"/>
      <c r="H22" s="32"/>
    </row>
    <row r="23" spans="3:115" x14ac:dyDescent="0.25">
      <c r="C23" s="1" t="s">
        <v>6</v>
      </c>
      <c r="D23" s="32"/>
      <c r="E23" s="32"/>
      <c r="F23" s="32"/>
      <c r="G23" s="32"/>
      <c r="H23" s="32"/>
    </row>
    <row r="24" spans="3:115" ht="4.1500000000000004" customHeight="1" x14ac:dyDescent="0.25"/>
    <row r="25" spans="3:115" s="18" customFormat="1" ht="19.5" customHeight="1" x14ac:dyDescent="0.25">
      <c r="C25" s="33" t="s">
        <v>91</v>
      </c>
      <c r="D25" s="33"/>
      <c r="E25" s="33"/>
      <c r="F25" s="33"/>
      <c r="G25" s="33"/>
      <c r="H25" s="33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36"/>
      <c r="E26" s="36"/>
      <c r="F26" s="36"/>
      <c r="G26" s="36"/>
      <c r="H26" s="36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IFERROR(IF(VLOOKUP(D3,сервисный!$P$6:$AP$49,4,0)=1,"РД",""),"РД")</f>
        <v/>
      </c>
      <c r="D27" s="21" t="s">
        <v>87</v>
      </c>
      <c r="E27" s="21"/>
      <c r="F27" s="2" t="str">
        <f>IFERROR(IF(VLOOKUP(D3,сервисный!$P$6:$AP$49,9,0)=1,"МП",""),"МП")</f>
        <v>МП</v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IFERROR(IF(VLOOKUP(D3,сервисный!$P$6:$AP$49,5,0)=1,"РАД",""),"РАД")</f>
        <v/>
      </c>
      <c r="D28" s="21"/>
      <c r="F28" s="2" t="str">
        <f ca="1">IFERROR(ЕСЛИРАД(VLOOKUP(D3,сервисный!$P$6:$AP$49,10,0)=1,"НИ",""),"РАД")</f>
        <v>РАД</v>
      </c>
      <c r="G28" s="21"/>
      <c r="L28" t="e">
        <f ca="1">CONCATENATE(F27,F28,F29,#REF!)</f>
        <v>#REF!</v>
      </c>
    </row>
    <row r="29" spans="3:115" ht="15" customHeight="1" x14ac:dyDescent="0.25">
      <c r="C29" s="2" t="str">
        <f>IFERROR(IF(VLOOKUP(D3,сервисный!$P$6:$AP$49,6,0)=1,"РК",""),"РК")</f>
        <v/>
      </c>
      <c r="D29" s="21"/>
      <c r="E29" s="13"/>
      <c r="F29" s="14" t="str">
        <f>IFERROR(IF(VLOOKUP(D3,сервисный!$P$6:$AP$49,11,0)=1,"ЭК",""),"ЭК")</f>
        <v/>
      </c>
      <c r="G29" s="21"/>
      <c r="H29" s="13"/>
      <c r="L29" t="e">
        <f ca="1">IF(AND(LEN(L27)&gt;=2,LEN(L28)&gt;3)=TRUE,1,0)</f>
        <v>#REF!</v>
      </c>
    </row>
    <row r="30" spans="3:115" ht="57" customHeight="1" x14ac:dyDescent="0.25">
      <c r="C30" s="35" t="s">
        <v>101</v>
      </c>
      <c r="D30" s="35"/>
      <c r="E30" s="35"/>
      <c r="F30" s="35"/>
      <c r="G30" s="35"/>
      <c r="H30" s="35"/>
      <c r="I30" s="35"/>
    </row>
    <row r="31" spans="3:115" ht="14.45" customHeight="1" x14ac:dyDescent="0.25">
      <c r="C31" s="1" t="s">
        <v>74</v>
      </c>
    </row>
    <row r="32" spans="3:115" ht="28.5" customHeight="1" x14ac:dyDescent="0.25">
      <c r="C32" s="35" t="s">
        <v>92</v>
      </c>
      <c r="D32" s="35"/>
      <c r="E32" s="35"/>
      <c r="F32" s="35"/>
      <c r="G32" s="35"/>
      <c r="H32" s="35"/>
      <c r="I32" s="35"/>
    </row>
    <row r="33" spans="3:9" ht="43.15" customHeight="1" x14ac:dyDescent="0.25">
      <c r="C33" s="40" t="s">
        <v>93</v>
      </c>
      <c r="D33" s="40"/>
      <c r="E33" s="40"/>
      <c r="F33" s="40"/>
      <c r="G33" s="40"/>
      <c r="H33" s="40"/>
      <c r="I33" s="40"/>
    </row>
    <row r="34" spans="3:9" ht="31.5" customHeight="1" x14ac:dyDescent="0.25">
      <c r="C34" s="40" t="s">
        <v>94</v>
      </c>
      <c r="D34" s="40"/>
      <c r="E34" s="40"/>
      <c r="F34" s="40"/>
      <c r="G34" s="40"/>
      <c r="H34" s="40"/>
      <c r="I34" s="40"/>
    </row>
    <row r="35" spans="3:9" x14ac:dyDescent="0.25">
      <c r="C35" s="40" t="s">
        <v>95</v>
      </c>
      <c r="D35" s="40"/>
      <c r="E35" s="40"/>
      <c r="F35" s="40"/>
      <c r="G35" s="40"/>
      <c r="H35" s="40"/>
      <c r="I35" s="40"/>
    </row>
    <row r="36" spans="3:9" ht="30.75" customHeight="1" x14ac:dyDescent="0.25">
      <c r="C36" s="40" t="s">
        <v>96</v>
      </c>
      <c r="D36" s="40"/>
      <c r="E36" s="40"/>
      <c r="F36" s="40"/>
      <c r="G36" s="40"/>
      <c r="H36" s="40"/>
      <c r="I36" s="40"/>
    </row>
    <row r="37" spans="3:9" ht="29.25" customHeight="1" x14ac:dyDescent="0.25">
      <c r="C37" s="40" t="s">
        <v>97</v>
      </c>
      <c r="D37" s="40"/>
      <c r="E37" s="40"/>
      <c r="F37" s="40"/>
      <c r="G37" s="40"/>
      <c r="H37" s="40"/>
      <c r="I37" s="40"/>
    </row>
    <row r="38" spans="3:9" ht="98.25" customHeight="1" x14ac:dyDescent="0.25">
      <c r="C38" s="40" t="s">
        <v>98</v>
      </c>
      <c r="D38" s="40"/>
      <c r="E38" s="40"/>
      <c r="F38" s="40"/>
      <c r="G38" s="40"/>
      <c r="H38" s="40"/>
      <c r="I38" s="40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2"/>
      <c r="E40" s="32"/>
      <c r="F40" s="32"/>
      <c r="G40" s="39"/>
      <c r="H40" s="39"/>
    </row>
    <row r="41" spans="3:9" ht="9" customHeight="1" x14ac:dyDescent="0.25">
      <c r="D41" s="38" t="s">
        <v>79</v>
      </c>
      <c r="E41" s="38"/>
      <c r="F41" s="38"/>
      <c r="G41" s="37" t="s">
        <v>12</v>
      </c>
      <c r="H41" s="37"/>
    </row>
    <row r="42" spans="3:9" ht="11.45" customHeight="1" x14ac:dyDescent="0.25">
      <c r="C42" s="3" t="s">
        <v>13</v>
      </c>
    </row>
    <row r="43" spans="3:9" ht="11.45" customHeight="1" x14ac:dyDescent="0.25">
      <c r="C43" s="29" t="s">
        <v>33</v>
      </c>
      <c r="D43" s="29"/>
      <c r="E43" s="29"/>
      <c r="F43" s="29"/>
      <c r="G43" s="29"/>
      <c r="H43" s="29"/>
      <c r="I43" s="29"/>
    </row>
  </sheetData>
  <sheetProtection selectLockedCells="1" selectUnlockedCells="1"/>
  <mergeCells count="37">
    <mergeCell ref="C1:I1"/>
    <mergeCell ref="C2:I2"/>
    <mergeCell ref="D3:I3"/>
    <mergeCell ref="D5:I5"/>
    <mergeCell ref="D4:I4"/>
    <mergeCell ref="C8:H8"/>
    <mergeCell ref="D10:H10"/>
    <mergeCell ref="D12:H12"/>
    <mergeCell ref="D13:H13"/>
    <mergeCell ref="D22:H22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</mergeCells>
  <conditionalFormatting sqref="D27:D29">
    <cfRule type="expression" dxfId="1" priority="8">
      <formula>LEN($C27)&gt;1</formula>
    </cfRule>
  </conditionalFormatting>
  <conditionalFormatting sqref="E27 G27:G29">
    <cfRule type="expression" dxfId="0" priority="5">
      <formula>LEN($F27)&gt;1</formula>
    </cfRule>
  </conditionalFormatting>
  <dataValidations count="1">
    <dataValidation type="list" allowBlank="1" showInputMessage="1" showErrorMessage="1" sqref="D3:I3" xr:uid="{00000000-0002-0000-0000-000000000000}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O36"/>
  <sheetViews>
    <sheetView workbookViewId="0">
      <selection activeCell="H26" sqref="H26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2" width="12.140625" bestFit="1" customWidth="1"/>
    <col min="13" max="13" width="13.28515625" bestFit="1" customWidth="1"/>
    <col min="14" max="14" width="17.7109375" bestFit="1" customWidth="1"/>
    <col min="15" max="15" width="39.42578125" bestFit="1" customWidth="1"/>
  </cols>
  <sheetData>
    <row r="1" spans="1:15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84</v>
      </c>
      <c r="I1" t="s">
        <v>85</v>
      </c>
      <c r="J1" t="s">
        <v>169</v>
      </c>
      <c r="K1" t="s">
        <v>170</v>
      </c>
      <c r="L1" t="s">
        <v>42</v>
      </c>
      <c r="M1" t="s">
        <v>105</v>
      </c>
      <c r="N1" t="s">
        <v>43</v>
      </c>
      <c r="O1" t="s">
        <v>44</v>
      </c>
    </row>
    <row r="2" spans="1:15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K2" t="s">
        <v>32</v>
      </c>
      <c r="L2" t="s">
        <v>32</v>
      </c>
      <c r="M2" t="s">
        <v>32</v>
      </c>
      <c r="N2" t="s">
        <v>32</v>
      </c>
      <c r="O2" t="s">
        <v>32</v>
      </c>
    </row>
    <row r="3" spans="1:15" x14ac:dyDescent="0.25">
      <c r="A3" t="s">
        <v>32</v>
      </c>
      <c r="B3" t="s">
        <v>45</v>
      </c>
      <c r="C3" t="s">
        <v>106</v>
      </c>
      <c r="D3" t="s">
        <v>107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26</v>
      </c>
      <c r="K3" t="s">
        <v>27</v>
      </c>
      <c r="L3" t="s">
        <v>108</v>
      </c>
      <c r="M3" t="s">
        <v>29</v>
      </c>
      <c r="N3" t="s">
        <v>46</v>
      </c>
      <c r="O3" t="s">
        <v>47</v>
      </c>
    </row>
    <row r="4" spans="1:15" x14ac:dyDescent="0.25">
      <c r="A4" t="s">
        <v>32</v>
      </c>
      <c r="B4" t="s">
        <v>48</v>
      </c>
      <c r="C4" t="s">
        <v>32</v>
      </c>
      <c r="D4" t="s">
        <v>34</v>
      </c>
      <c r="E4" t="s">
        <v>32</v>
      </c>
      <c r="F4" t="s">
        <v>32</v>
      </c>
      <c r="G4" t="s">
        <v>32</v>
      </c>
      <c r="I4">
        <v>1</v>
      </c>
      <c r="J4" t="s">
        <v>32</v>
      </c>
      <c r="K4" t="s">
        <v>32</v>
      </c>
      <c r="L4" t="s">
        <v>32</v>
      </c>
      <c r="M4" t="s">
        <v>32</v>
      </c>
      <c r="N4" t="s">
        <v>109</v>
      </c>
      <c r="O4" t="s">
        <v>49</v>
      </c>
    </row>
    <row r="5" spans="1:15" x14ac:dyDescent="0.25">
      <c r="A5" t="s">
        <v>32</v>
      </c>
      <c r="B5" t="s">
        <v>50</v>
      </c>
      <c r="C5" t="s">
        <v>32</v>
      </c>
      <c r="D5" s="23" t="s">
        <v>32</v>
      </c>
      <c r="E5" s="23" t="s">
        <v>32</v>
      </c>
      <c r="F5" t="s">
        <v>32</v>
      </c>
      <c r="G5" t="s">
        <v>32</v>
      </c>
      <c r="I5">
        <v>1</v>
      </c>
      <c r="J5" t="s">
        <v>32</v>
      </c>
      <c r="K5" t="s">
        <v>32</v>
      </c>
      <c r="L5" t="s">
        <v>32</v>
      </c>
      <c r="M5" t="s">
        <v>32</v>
      </c>
      <c r="N5" t="s">
        <v>32</v>
      </c>
      <c r="O5" s="24" t="s">
        <v>110</v>
      </c>
    </row>
    <row r="6" spans="1:15" x14ac:dyDescent="0.25">
      <c r="A6" t="s">
        <v>32</v>
      </c>
      <c r="B6" t="s">
        <v>111</v>
      </c>
      <c r="C6" t="s">
        <v>32</v>
      </c>
      <c r="D6" s="23" t="s">
        <v>32</v>
      </c>
      <c r="E6" s="23" t="s">
        <v>32</v>
      </c>
      <c r="F6" t="s">
        <v>32</v>
      </c>
      <c r="G6" t="s">
        <v>32</v>
      </c>
      <c r="J6" t="s">
        <v>32</v>
      </c>
      <c r="K6" t="s">
        <v>32</v>
      </c>
      <c r="L6" t="s">
        <v>32</v>
      </c>
      <c r="M6" t="s">
        <v>32</v>
      </c>
      <c r="N6" t="s">
        <v>112</v>
      </c>
      <c r="O6" s="24" t="s">
        <v>113</v>
      </c>
    </row>
    <row r="7" spans="1:15" x14ac:dyDescent="0.25">
      <c r="A7" t="s">
        <v>32</v>
      </c>
      <c r="B7" t="s">
        <v>51</v>
      </c>
      <c r="C7" t="s">
        <v>32</v>
      </c>
      <c r="D7" s="23" t="s">
        <v>34</v>
      </c>
      <c r="E7" s="23" t="s">
        <v>32</v>
      </c>
      <c r="F7" t="s">
        <v>32</v>
      </c>
      <c r="G7" t="s">
        <v>32</v>
      </c>
      <c r="I7">
        <v>1</v>
      </c>
      <c r="J7" t="s">
        <v>32</v>
      </c>
      <c r="K7" t="s">
        <v>32</v>
      </c>
      <c r="L7" t="s">
        <v>32</v>
      </c>
      <c r="M7" t="s">
        <v>32</v>
      </c>
      <c r="N7" t="s">
        <v>114</v>
      </c>
      <c r="O7" s="24" t="s">
        <v>115</v>
      </c>
    </row>
    <row r="8" spans="1:15" ht="30" x14ac:dyDescent="0.25">
      <c r="A8" t="s">
        <v>32</v>
      </c>
      <c r="B8" t="s">
        <v>52</v>
      </c>
      <c r="C8" t="s">
        <v>32</v>
      </c>
      <c r="D8" t="s">
        <v>34</v>
      </c>
      <c r="E8" t="s">
        <v>32</v>
      </c>
      <c r="F8" t="s">
        <v>32</v>
      </c>
      <c r="G8" t="s">
        <v>32</v>
      </c>
      <c r="I8">
        <v>1</v>
      </c>
      <c r="J8" t="s">
        <v>32</v>
      </c>
      <c r="K8" t="s">
        <v>32</v>
      </c>
      <c r="L8" t="s">
        <v>32</v>
      </c>
      <c r="M8" t="s">
        <v>32</v>
      </c>
      <c r="N8" t="s">
        <v>116</v>
      </c>
      <c r="O8" s="27" t="s">
        <v>53</v>
      </c>
    </row>
    <row r="9" spans="1:15" x14ac:dyDescent="0.25">
      <c r="A9" t="s">
        <v>32</v>
      </c>
      <c r="B9" t="s">
        <v>117</v>
      </c>
      <c r="C9" t="s">
        <v>32</v>
      </c>
      <c r="D9" t="s">
        <v>34</v>
      </c>
      <c r="E9" t="s">
        <v>32</v>
      </c>
      <c r="F9" t="s">
        <v>32</v>
      </c>
      <c r="G9" t="s">
        <v>32</v>
      </c>
      <c r="I9">
        <v>1</v>
      </c>
      <c r="J9" t="s">
        <v>32</v>
      </c>
      <c r="K9" t="s">
        <v>32</v>
      </c>
      <c r="L9" t="s">
        <v>32</v>
      </c>
      <c r="M9" t="s">
        <v>32</v>
      </c>
      <c r="N9" t="s">
        <v>82</v>
      </c>
      <c r="O9" t="s">
        <v>118</v>
      </c>
    </row>
    <row r="10" spans="1:15" x14ac:dyDescent="0.25">
      <c r="A10" t="s">
        <v>32</v>
      </c>
      <c r="B10" t="s">
        <v>119</v>
      </c>
      <c r="C10" t="s">
        <v>32</v>
      </c>
      <c r="D10" t="s">
        <v>32</v>
      </c>
      <c r="E10" t="s">
        <v>32</v>
      </c>
      <c r="F10" t="s">
        <v>32</v>
      </c>
      <c r="G10" t="s">
        <v>32</v>
      </c>
      <c r="J10" t="s">
        <v>32</v>
      </c>
      <c r="K10" t="s">
        <v>34</v>
      </c>
      <c r="L10" t="s">
        <v>32</v>
      </c>
      <c r="M10" t="s">
        <v>34</v>
      </c>
      <c r="N10" t="s">
        <v>120</v>
      </c>
      <c r="O10" t="s">
        <v>121</v>
      </c>
    </row>
    <row r="11" spans="1:15" x14ac:dyDescent="0.25">
      <c r="A11" t="s">
        <v>32</v>
      </c>
      <c r="B11" t="s">
        <v>122</v>
      </c>
      <c r="C11" t="s">
        <v>32</v>
      </c>
      <c r="D11" t="s">
        <v>34</v>
      </c>
      <c r="E11" t="s">
        <v>32</v>
      </c>
      <c r="F11" t="s">
        <v>32</v>
      </c>
      <c r="G11" t="s">
        <v>32</v>
      </c>
      <c r="I11">
        <v>1</v>
      </c>
      <c r="J11" t="s">
        <v>34</v>
      </c>
      <c r="K11" t="s">
        <v>34</v>
      </c>
      <c r="L11" t="s">
        <v>32</v>
      </c>
      <c r="M11" t="s">
        <v>32</v>
      </c>
      <c r="N11" t="s">
        <v>123</v>
      </c>
      <c r="O11" t="s">
        <v>124</v>
      </c>
    </row>
    <row r="12" spans="1:15" x14ac:dyDescent="0.25">
      <c r="A12" t="s">
        <v>32</v>
      </c>
      <c r="B12" t="s">
        <v>54</v>
      </c>
      <c r="C12" t="s">
        <v>32</v>
      </c>
      <c r="D12" t="s">
        <v>34</v>
      </c>
      <c r="E12" t="s">
        <v>32</v>
      </c>
      <c r="F12" t="s">
        <v>32</v>
      </c>
      <c r="G12" t="s">
        <v>32</v>
      </c>
      <c r="I12">
        <v>1</v>
      </c>
      <c r="J12" t="s">
        <v>32</v>
      </c>
      <c r="K12" t="s">
        <v>32</v>
      </c>
      <c r="L12" t="s">
        <v>32</v>
      </c>
      <c r="M12" t="s">
        <v>32</v>
      </c>
      <c r="N12" t="s">
        <v>125</v>
      </c>
      <c r="O12" s="24" t="s">
        <v>80</v>
      </c>
    </row>
    <row r="13" spans="1:15" ht="30" x14ac:dyDescent="0.25">
      <c r="A13" t="s">
        <v>32</v>
      </c>
      <c r="B13" t="s">
        <v>126</v>
      </c>
      <c r="C13" t="s">
        <v>32</v>
      </c>
      <c r="D13" t="s">
        <v>34</v>
      </c>
      <c r="E13" t="s">
        <v>32</v>
      </c>
      <c r="F13" t="s">
        <v>32</v>
      </c>
      <c r="G13" t="s">
        <v>32</v>
      </c>
      <c r="J13" t="s">
        <v>32</v>
      </c>
      <c r="K13" t="s">
        <v>32</v>
      </c>
      <c r="L13" s="23" t="s">
        <v>32</v>
      </c>
      <c r="M13" t="s">
        <v>32</v>
      </c>
      <c r="N13" t="s">
        <v>127</v>
      </c>
      <c r="O13" s="27" t="s">
        <v>128</v>
      </c>
    </row>
    <row r="14" spans="1:15" x14ac:dyDescent="0.25">
      <c r="A14" t="s">
        <v>32</v>
      </c>
      <c r="B14" t="s">
        <v>55</v>
      </c>
      <c r="C14" t="s">
        <v>32</v>
      </c>
      <c r="D14" s="23" t="s">
        <v>32</v>
      </c>
      <c r="E14" s="23" t="s">
        <v>32</v>
      </c>
      <c r="F14" t="s">
        <v>32</v>
      </c>
      <c r="G14" t="s">
        <v>32</v>
      </c>
      <c r="I14">
        <v>1</v>
      </c>
      <c r="J14" t="s">
        <v>34</v>
      </c>
      <c r="K14" t="s">
        <v>32</v>
      </c>
      <c r="L14" t="s">
        <v>32</v>
      </c>
      <c r="M14" t="s">
        <v>32</v>
      </c>
      <c r="N14" t="s">
        <v>129</v>
      </c>
      <c r="O14" t="s">
        <v>76</v>
      </c>
    </row>
    <row r="15" spans="1:15" x14ac:dyDescent="0.25">
      <c r="A15" t="s">
        <v>32</v>
      </c>
      <c r="B15" t="s">
        <v>130</v>
      </c>
      <c r="C15" t="s">
        <v>32</v>
      </c>
      <c r="D15" t="s">
        <v>34</v>
      </c>
      <c r="E15" t="s">
        <v>32</v>
      </c>
      <c r="F15" t="s">
        <v>32</v>
      </c>
      <c r="G15" t="s">
        <v>32</v>
      </c>
      <c r="I15">
        <v>1</v>
      </c>
      <c r="J15" t="s">
        <v>32</v>
      </c>
      <c r="K15" t="s">
        <v>32</v>
      </c>
      <c r="L15" t="s">
        <v>34</v>
      </c>
      <c r="M15" t="s">
        <v>32</v>
      </c>
      <c r="N15" t="s">
        <v>131</v>
      </c>
      <c r="O15" t="s">
        <v>132</v>
      </c>
    </row>
    <row r="16" spans="1:15" ht="30" x14ac:dyDescent="0.25">
      <c r="A16" t="s">
        <v>32</v>
      </c>
      <c r="B16" t="s">
        <v>56</v>
      </c>
      <c r="C16" t="s">
        <v>32</v>
      </c>
      <c r="D16" t="s">
        <v>34</v>
      </c>
      <c r="E16" t="s">
        <v>32</v>
      </c>
      <c r="F16" t="s">
        <v>32</v>
      </c>
      <c r="G16" t="s">
        <v>32</v>
      </c>
      <c r="J16" t="s">
        <v>32</v>
      </c>
      <c r="K16" t="s">
        <v>32</v>
      </c>
      <c r="L16" t="s">
        <v>32</v>
      </c>
      <c r="M16" t="s">
        <v>32</v>
      </c>
      <c r="N16" t="s">
        <v>133</v>
      </c>
      <c r="O16" s="27" t="s">
        <v>57</v>
      </c>
    </row>
    <row r="17" spans="1:15" x14ac:dyDescent="0.25">
      <c r="A17" t="s">
        <v>32</v>
      </c>
      <c r="B17" t="s">
        <v>58</v>
      </c>
      <c r="C17" t="s">
        <v>32</v>
      </c>
      <c r="D17" t="s">
        <v>34</v>
      </c>
      <c r="E17" t="s">
        <v>32</v>
      </c>
      <c r="F17" t="s">
        <v>32</v>
      </c>
      <c r="G17" t="s">
        <v>32</v>
      </c>
      <c r="I17">
        <v>1</v>
      </c>
      <c r="J17" t="s">
        <v>32</v>
      </c>
      <c r="K17" t="s">
        <v>32</v>
      </c>
      <c r="L17" t="s">
        <v>32</v>
      </c>
      <c r="M17" t="s">
        <v>32</v>
      </c>
      <c r="N17" t="s">
        <v>134</v>
      </c>
      <c r="O17" t="s">
        <v>59</v>
      </c>
    </row>
    <row r="18" spans="1:15" x14ac:dyDescent="0.25">
      <c r="A18" t="s">
        <v>32</v>
      </c>
      <c r="B18" t="s">
        <v>135</v>
      </c>
      <c r="C18" t="s">
        <v>32</v>
      </c>
      <c r="D18" t="s">
        <v>32</v>
      </c>
      <c r="E18" t="s">
        <v>32</v>
      </c>
      <c r="F18" t="s">
        <v>32</v>
      </c>
      <c r="G18" t="s">
        <v>32</v>
      </c>
      <c r="I18">
        <v>1</v>
      </c>
      <c r="J18" t="s">
        <v>32</v>
      </c>
      <c r="K18" t="s">
        <v>32</v>
      </c>
      <c r="L18" t="s">
        <v>32</v>
      </c>
      <c r="M18" t="s">
        <v>32</v>
      </c>
      <c r="N18" t="s">
        <v>83</v>
      </c>
      <c r="O18" s="24" t="s">
        <v>136</v>
      </c>
    </row>
    <row r="19" spans="1:15" x14ac:dyDescent="0.25">
      <c r="A19" t="s">
        <v>32</v>
      </c>
      <c r="B19" t="s">
        <v>60</v>
      </c>
      <c r="C19" t="s">
        <v>32</v>
      </c>
      <c r="D19" t="s">
        <v>34</v>
      </c>
      <c r="E19" t="s">
        <v>32</v>
      </c>
      <c r="F19" t="s">
        <v>32</v>
      </c>
      <c r="G19" t="s">
        <v>32</v>
      </c>
      <c r="I19">
        <v>1</v>
      </c>
      <c r="J19" t="s">
        <v>34</v>
      </c>
      <c r="K19" t="s">
        <v>34</v>
      </c>
      <c r="L19" t="s">
        <v>32</v>
      </c>
      <c r="M19" t="s">
        <v>32</v>
      </c>
      <c r="N19" t="s">
        <v>137</v>
      </c>
      <c r="O19" s="24" t="s">
        <v>77</v>
      </c>
    </row>
    <row r="20" spans="1:15" x14ac:dyDescent="0.25">
      <c r="A20" t="s">
        <v>32</v>
      </c>
      <c r="B20" t="s">
        <v>61</v>
      </c>
      <c r="C20" t="s">
        <v>32</v>
      </c>
      <c r="D20" t="s">
        <v>34</v>
      </c>
      <c r="E20" t="s">
        <v>32</v>
      </c>
      <c r="F20" t="s">
        <v>32</v>
      </c>
      <c r="G20" t="s">
        <v>32</v>
      </c>
      <c r="I20">
        <v>1</v>
      </c>
      <c r="J20" t="s">
        <v>32</v>
      </c>
      <c r="K20" t="s">
        <v>32</v>
      </c>
      <c r="L20" t="s">
        <v>32</v>
      </c>
      <c r="M20" t="s">
        <v>32</v>
      </c>
      <c r="N20" t="s">
        <v>138</v>
      </c>
      <c r="O20" t="s">
        <v>139</v>
      </c>
    </row>
    <row r="21" spans="1:15" ht="30" x14ac:dyDescent="0.25">
      <c r="A21" t="s">
        <v>32</v>
      </c>
      <c r="B21" t="s">
        <v>62</v>
      </c>
      <c r="C21" t="s">
        <v>32</v>
      </c>
      <c r="D21" t="s">
        <v>34</v>
      </c>
      <c r="E21" t="s">
        <v>32</v>
      </c>
      <c r="F21" t="s">
        <v>32</v>
      </c>
      <c r="G21" t="s">
        <v>32</v>
      </c>
      <c r="J21" t="s">
        <v>32</v>
      </c>
      <c r="K21" t="s">
        <v>32</v>
      </c>
      <c r="L21" t="s">
        <v>32</v>
      </c>
      <c r="M21" t="s">
        <v>32</v>
      </c>
      <c r="N21" t="s">
        <v>82</v>
      </c>
      <c r="O21" s="27" t="s">
        <v>140</v>
      </c>
    </row>
    <row r="22" spans="1:15" x14ac:dyDescent="0.25">
      <c r="A22" t="s">
        <v>32</v>
      </c>
      <c r="B22" t="s">
        <v>141</v>
      </c>
      <c r="C22" t="s">
        <v>32</v>
      </c>
      <c r="D22" t="s">
        <v>32</v>
      </c>
      <c r="E22" t="s">
        <v>32</v>
      </c>
      <c r="F22" t="s">
        <v>32</v>
      </c>
      <c r="G22" t="s">
        <v>32</v>
      </c>
      <c r="I22">
        <v>1</v>
      </c>
      <c r="J22" t="s">
        <v>32</v>
      </c>
      <c r="K22" t="s">
        <v>32</v>
      </c>
      <c r="L22" t="s">
        <v>32</v>
      </c>
      <c r="M22" t="s">
        <v>32</v>
      </c>
      <c r="N22" t="s">
        <v>32</v>
      </c>
      <c r="O22" t="s">
        <v>142</v>
      </c>
    </row>
    <row r="23" spans="1:15" x14ac:dyDescent="0.25">
      <c r="A23" t="s">
        <v>32</v>
      </c>
      <c r="B23" t="s">
        <v>63</v>
      </c>
      <c r="C23" t="s">
        <v>32</v>
      </c>
      <c r="D23" t="s">
        <v>32</v>
      </c>
      <c r="E23" t="s">
        <v>32</v>
      </c>
      <c r="F23" t="s">
        <v>32</v>
      </c>
      <c r="G23" t="s">
        <v>32</v>
      </c>
      <c r="I23">
        <v>1</v>
      </c>
      <c r="J23" t="s">
        <v>32</v>
      </c>
      <c r="K23" t="s">
        <v>32</v>
      </c>
      <c r="L23" t="s">
        <v>32</v>
      </c>
      <c r="M23" t="s">
        <v>32</v>
      </c>
      <c r="N23" t="s">
        <v>32</v>
      </c>
      <c r="O23" t="s">
        <v>64</v>
      </c>
    </row>
    <row r="24" spans="1:15" ht="30" x14ac:dyDescent="0.25">
      <c r="A24" t="s">
        <v>32</v>
      </c>
      <c r="B24" t="s">
        <v>65</v>
      </c>
      <c r="C24" s="23" t="s">
        <v>32</v>
      </c>
      <c r="D24" s="23" t="s">
        <v>32</v>
      </c>
      <c r="E24" s="23" t="s">
        <v>32</v>
      </c>
      <c r="F24" t="s">
        <v>34</v>
      </c>
      <c r="G24" t="s">
        <v>34</v>
      </c>
      <c r="I24">
        <v>1</v>
      </c>
      <c r="J24" t="s">
        <v>34</v>
      </c>
      <c r="K24" t="s">
        <v>34</v>
      </c>
      <c r="L24" t="s">
        <v>34</v>
      </c>
      <c r="M24" t="s">
        <v>32</v>
      </c>
      <c r="N24" t="s">
        <v>143</v>
      </c>
      <c r="O24" s="27" t="s">
        <v>66</v>
      </c>
    </row>
    <row r="25" spans="1:15" x14ac:dyDescent="0.25">
      <c r="A25" t="s">
        <v>32</v>
      </c>
      <c r="B25" t="s">
        <v>73</v>
      </c>
      <c r="C25" t="s">
        <v>32</v>
      </c>
      <c r="D25" t="s">
        <v>32</v>
      </c>
      <c r="E25" t="s">
        <v>32</v>
      </c>
      <c r="F25" t="s">
        <v>32</v>
      </c>
      <c r="G25" t="s">
        <v>32</v>
      </c>
      <c r="J25" t="s">
        <v>34</v>
      </c>
      <c r="K25" t="s">
        <v>32</v>
      </c>
      <c r="L25" t="s">
        <v>32</v>
      </c>
      <c r="M25" t="s">
        <v>32</v>
      </c>
      <c r="N25" t="s">
        <v>138</v>
      </c>
      <c r="O25" s="24" t="s">
        <v>67</v>
      </c>
    </row>
    <row r="26" spans="1:15" ht="30" x14ac:dyDescent="0.25">
      <c r="A26" t="s">
        <v>32</v>
      </c>
      <c r="B26" t="s">
        <v>68</v>
      </c>
      <c r="C26" s="23" t="s">
        <v>32</v>
      </c>
      <c r="D26" s="23" t="s">
        <v>32</v>
      </c>
      <c r="E26" s="23" t="s">
        <v>32</v>
      </c>
      <c r="F26" t="s">
        <v>32</v>
      </c>
      <c r="G26" t="s">
        <v>32</v>
      </c>
      <c r="I26">
        <v>1</v>
      </c>
      <c r="J26" t="s">
        <v>32</v>
      </c>
      <c r="K26" t="s">
        <v>32</v>
      </c>
      <c r="L26" t="s">
        <v>32</v>
      </c>
      <c r="M26" t="s">
        <v>32</v>
      </c>
      <c r="N26" t="s">
        <v>144</v>
      </c>
      <c r="O26" s="27" t="s">
        <v>145</v>
      </c>
    </row>
    <row r="27" spans="1:15" x14ac:dyDescent="0.25">
      <c r="A27" t="s">
        <v>32</v>
      </c>
      <c r="B27" t="s">
        <v>146</v>
      </c>
      <c r="C27" t="s">
        <v>32</v>
      </c>
      <c r="D27" t="s">
        <v>32</v>
      </c>
      <c r="E27" t="s">
        <v>32</v>
      </c>
      <c r="F27" t="s">
        <v>32</v>
      </c>
      <c r="G27" t="s">
        <v>32</v>
      </c>
      <c r="I27">
        <v>1</v>
      </c>
      <c r="J27" t="s">
        <v>32</v>
      </c>
      <c r="K27" t="s">
        <v>32</v>
      </c>
      <c r="L27" t="s">
        <v>32</v>
      </c>
      <c r="M27" t="s">
        <v>32</v>
      </c>
      <c r="N27" t="s">
        <v>147</v>
      </c>
      <c r="O27" s="24" t="s">
        <v>148</v>
      </c>
    </row>
    <row r="28" spans="1:15" x14ac:dyDescent="0.25">
      <c r="A28" t="s">
        <v>32</v>
      </c>
      <c r="B28" t="s">
        <v>149</v>
      </c>
      <c r="C28" t="s">
        <v>32</v>
      </c>
      <c r="D28" t="s">
        <v>32</v>
      </c>
      <c r="E28" t="s">
        <v>32</v>
      </c>
      <c r="F28" t="s">
        <v>32</v>
      </c>
      <c r="G28" t="s">
        <v>32</v>
      </c>
      <c r="I28">
        <v>1</v>
      </c>
      <c r="J28" t="s">
        <v>32</v>
      </c>
      <c r="K28" t="s">
        <v>32</v>
      </c>
      <c r="L28" t="s">
        <v>32</v>
      </c>
      <c r="M28" t="s">
        <v>32</v>
      </c>
      <c r="N28" t="s">
        <v>150</v>
      </c>
      <c r="O28" t="s">
        <v>151</v>
      </c>
    </row>
    <row r="29" spans="1:15" x14ac:dyDescent="0.25">
      <c r="A29" t="s">
        <v>32</v>
      </c>
      <c r="B29" t="s">
        <v>69</v>
      </c>
      <c r="C29" t="s">
        <v>32</v>
      </c>
      <c r="D29" t="s">
        <v>32</v>
      </c>
      <c r="E29" t="s">
        <v>32</v>
      </c>
      <c r="F29" t="s">
        <v>32</v>
      </c>
      <c r="G29" t="s">
        <v>32</v>
      </c>
      <c r="I29">
        <v>1</v>
      </c>
      <c r="J29" t="s">
        <v>32</v>
      </c>
      <c r="K29" t="s">
        <v>32</v>
      </c>
      <c r="L29" t="s">
        <v>32</v>
      </c>
      <c r="M29" t="s">
        <v>32</v>
      </c>
      <c r="N29" t="s">
        <v>152</v>
      </c>
      <c r="O29" t="s">
        <v>81</v>
      </c>
    </row>
    <row r="30" spans="1:15" x14ac:dyDescent="0.25">
      <c r="A30" t="s">
        <v>32</v>
      </c>
      <c r="B30" t="s">
        <v>70</v>
      </c>
      <c r="C30" t="s">
        <v>32</v>
      </c>
      <c r="D30" t="s">
        <v>32</v>
      </c>
      <c r="E30" t="s">
        <v>32</v>
      </c>
      <c r="F30" t="s">
        <v>32</v>
      </c>
      <c r="G30" t="s">
        <v>32</v>
      </c>
      <c r="I30">
        <v>1</v>
      </c>
      <c r="J30" t="s">
        <v>34</v>
      </c>
      <c r="K30" t="s">
        <v>34</v>
      </c>
      <c r="L30" t="s">
        <v>32</v>
      </c>
      <c r="M30" t="s">
        <v>32</v>
      </c>
      <c r="N30" t="s">
        <v>153</v>
      </c>
      <c r="O30" t="s">
        <v>78</v>
      </c>
    </row>
    <row r="31" spans="1:15" x14ac:dyDescent="0.25">
      <c r="A31" t="s">
        <v>32</v>
      </c>
      <c r="B31" t="s">
        <v>154</v>
      </c>
      <c r="C31" t="s">
        <v>32</v>
      </c>
      <c r="D31" t="s">
        <v>32</v>
      </c>
      <c r="E31" t="s">
        <v>32</v>
      </c>
      <c r="F31" t="s">
        <v>32</v>
      </c>
      <c r="G31" t="s">
        <v>32</v>
      </c>
      <c r="I31">
        <v>1</v>
      </c>
      <c r="J31" t="s">
        <v>32</v>
      </c>
      <c r="K31" t="s">
        <v>32</v>
      </c>
      <c r="L31" t="s">
        <v>32</v>
      </c>
      <c r="M31" t="s">
        <v>32</v>
      </c>
      <c r="N31" t="s">
        <v>155</v>
      </c>
      <c r="O31" s="24" t="s">
        <v>156</v>
      </c>
    </row>
    <row r="32" spans="1:15" x14ac:dyDescent="0.25">
      <c r="A32" t="s">
        <v>32</v>
      </c>
      <c r="B32" t="s">
        <v>71</v>
      </c>
      <c r="C32" t="s">
        <v>32</v>
      </c>
      <c r="D32" t="s">
        <v>32</v>
      </c>
      <c r="E32" t="s">
        <v>32</v>
      </c>
      <c r="F32" t="s">
        <v>32</v>
      </c>
      <c r="G32" t="s">
        <v>32</v>
      </c>
      <c r="J32" t="s">
        <v>32</v>
      </c>
      <c r="K32" t="s">
        <v>32</v>
      </c>
      <c r="L32" t="s">
        <v>32</v>
      </c>
      <c r="M32" t="s">
        <v>32</v>
      </c>
      <c r="N32" t="s">
        <v>157</v>
      </c>
      <c r="O32" s="24" t="s">
        <v>72</v>
      </c>
    </row>
    <row r="33" spans="1:15" ht="30" x14ac:dyDescent="0.25">
      <c r="A33" t="s">
        <v>32</v>
      </c>
      <c r="B33" t="s">
        <v>158</v>
      </c>
      <c r="C33" t="s">
        <v>32</v>
      </c>
      <c r="D33" t="s">
        <v>32</v>
      </c>
      <c r="E33" t="s">
        <v>32</v>
      </c>
      <c r="F33" t="s">
        <v>32</v>
      </c>
      <c r="G33" t="s">
        <v>32</v>
      </c>
      <c r="J33" t="s">
        <v>32</v>
      </c>
      <c r="K33" t="s">
        <v>32</v>
      </c>
      <c r="L33" t="s">
        <v>32</v>
      </c>
      <c r="M33" t="s">
        <v>32</v>
      </c>
      <c r="N33" t="s">
        <v>159</v>
      </c>
      <c r="O33" s="27" t="s">
        <v>160</v>
      </c>
    </row>
    <row r="34" spans="1:15" ht="30" x14ac:dyDescent="0.25">
      <c r="A34" t="s">
        <v>32</v>
      </c>
      <c r="B34" t="s">
        <v>161</v>
      </c>
      <c r="C34" t="s">
        <v>32</v>
      </c>
      <c r="D34" t="s">
        <v>32</v>
      </c>
      <c r="E34" t="s">
        <v>32</v>
      </c>
      <c r="F34" t="s">
        <v>32</v>
      </c>
      <c r="G34" t="s">
        <v>32</v>
      </c>
      <c r="J34" t="s">
        <v>34</v>
      </c>
      <c r="K34" t="s">
        <v>34</v>
      </c>
      <c r="L34" t="s">
        <v>32</v>
      </c>
      <c r="M34" t="s">
        <v>34</v>
      </c>
      <c r="N34" t="s">
        <v>162</v>
      </c>
      <c r="O34" s="27" t="s">
        <v>163</v>
      </c>
    </row>
    <row r="35" spans="1:15" x14ac:dyDescent="0.25">
      <c r="A35" t="s">
        <v>32</v>
      </c>
      <c r="B35" t="s">
        <v>164</v>
      </c>
      <c r="C35" t="s">
        <v>32</v>
      </c>
      <c r="D35" t="s">
        <v>34</v>
      </c>
      <c r="E35" t="s">
        <v>32</v>
      </c>
      <c r="F35" t="s">
        <v>32</v>
      </c>
      <c r="G35" t="s">
        <v>32</v>
      </c>
      <c r="I35">
        <v>1</v>
      </c>
      <c r="J35" t="s">
        <v>32</v>
      </c>
      <c r="K35" t="s">
        <v>32</v>
      </c>
      <c r="L35" t="s">
        <v>32</v>
      </c>
      <c r="M35" t="s">
        <v>32</v>
      </c>
      <c r="N35" t="s">
        <v>165</v>
      </c>
      <c r="O35" s="24" t="s">
        <v>166</v>
      </c>
    </row>
    <row r="36" spans="1:15" ht="30" x14ac:dyDescent="0.25">
      <c r="A36" t="s">
        <v>32</v>
      </c>
      <c r="B36" t="s">
        <v>167</v>
      </c>
      <c r="C36" t="s">
        <v>32</v>
      </c>
      <c r="D36" t="s">
        <v>32</v>
      </c>
      <c r="E36" t="s">
        <v>32</v>
      </c>
      <c r="F36" t="s">
        <v>32</v>
      </c>
      <c r="G36" t="s">
        <v>32</v>
      </c>
      <c r="I36">
        <v>1</v>
      </c>
      <c r="J36" t="s">
        <v>32</v>
      </c>
      <c r="K36" t="s">
        <v>34</v>
      </c>
      <c r="L36" t="s">
        <v>32</v>
      </c>
      <c r="M36" t="s">
        <v>32</v>
      </c>
      <c r="N36" t="s">
        <v>165</v>
      </c>
      <c r="O36" s="27" t="s">
        <v>168</v>
      </c>
    </row>
  </sheetData>
  <phoneticPr fontId="11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2:AD5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3" sqref="A23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87</v>
      </c>
      <c r="H4" s="16" t="s">
        <v>88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86</v>
      </c>
      <c r="N4" s="17" t="s">
        <v>29</v>
      </c>
      <c r="O4" s="15" t="s">
        <v>28</v>
      </c>
      <c r="S4" s="16" t="s">
        <v>87</v>
      </c>
      <c r="T4" s="16" t="s">
        <v>88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86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IFERROR('pub_output=csv'!O4,"")</f>
        <v>+7 (8182) 60-89-39 
 naksarh@mail.ru</v>
      </c>
      <c r="E6" s="5" t="str">
        <f>IFERROR('pub_output=csv'!N4,"")</f>
        <v>19.03-21.03.2025</v>
      </c>
      <c r="F6" s="8"/>
      <c r="G6" s="15" t="str">
        <f>IFERROR('pub_output=csv'!C4,"")</f>
        <v/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 t="str">
        <f>IFERROR('pub_output=csv'!M4,"")</f>
        <v/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19.03-21.03.2025</v>
      </c>
      <c r="S6" s="6" t="str">
        <f>IFERROR(1*IF(G6=0,"",G6),"")</f>
        <v/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3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3" si="3">IFERROR(TRIM(MID(A7,SEARCH("(",A7,1)+1,LEN(A7)-SEARCH("(",A7,1)-1)),"")</f>
        <v>ООО «ГАЦ АР НАКС»</v>
      </c>
      <c r="C7" s="5" t="str">
        <f t="shared" ref="C7:C53" si="4">IFERROR(TRIM(MID(A7,1,SEARCH(" ",A7,1)-1)),"")</f>
        <v>Барнаул</v>
      </c>
      <c r="D7" s="5" t="str">
        <f>IFERROR('pub_output=csv'!O5,"")</f>
        <v>+7(3852) 22-65-22
ar_gac@mail.ru</v>
      </c>
      <c r="E7" s="5" t="str">
        <f>IFERROR('pub_output=csv'!N5,"")</f>
        <v/>
      </c>
      <c r="F7" s="8"/>
      <c r="G7" s="15" t="str">
        <f>IFERROR('pub_output=csv'!C5,"")</f>
        <v/>
      </c>
      <c r="H7" s="15" t="str">
        <f>IFERROR('pub_output=csv'!D5,"")</f>
        <v/>
      </c>
      <c r="I7" s="15" t="str">
        <f>IFERROR('pub_output=csv'!E5,"")</f>
        <v/>
      </c>
      <c r="J7" s="15" t="str">
        <f>IFERROR('pub_output=csv'!F5,"")</f>
        <v/>
      </c>
      <c r="K7" s="15" t="str">
        <f>IFERROR('pub_output=csv'!G5,"")</f>
        <v/>
      </c>
      <c r="L7" s="15">
        <v>1</v>
      </c>
      <c r="M7" s="15" t="str">
        <f>IFERROR('pub_output=csv'!#REF!,"")</f>
        <v/>
      </c>
      <c r="N7" s="15" t="str">
        <f>IFERROR('pub_output=csv'!L5,"")</f>
        <v/>
      </c>
      <c r="O7" s="15" t="str">
        <f>IFERROR('pub_output=csv'!M5,"")</f>
        <v/>
      </c>
      <c r="P7" s="6" t="str">
        <f t="shared" ref="P7:P53" si="5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/>
      </c>
      <c r="S7" s="6" t="str">
        <f t="shared" ref="S7:S51" si="6">IFERROR(1*IF(G7=0,"",G7),"")</f>
        <v/>
      </c>
      <c r="T7" s="6" t="str">
        <f t="shared" ref="T7:T51" si="7">IFERROR(1*IF(H7=0,"",H7),"")</f>
        <v/>
      </c>
      <c r="U7" s="6" t="str">
        <f t="shared" ref="U7:U51" si="8">IFERROR(1*IF(I7=0,"",I7),"")</f>
        <v/>
      </c>
      <c r="V7" s="6" t="str">
        <f t="shared" ref="V7:V51" si="9">IFERROR(1*IF(J7=0,"",J7),"")</f>
        <v/>
      </c>
      <c r="W7" s="6" t="str">
        <f t="shared" ref="W7:W51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1</v>
      </c>
    </row>
    <row r="8" spans="1:30" s="6" customFormat="1" ht="21.75" customHeight="1" x14ac:dyDescent="0.25">
      <c r="A8" s="6" t="str">
        <f>IFERROR('pub_output=csv'!B6,"")</f>
        <v>Владивосток (ООО «Тихоокеанский ГАЦ»)</v>
      </c>
      <c r="B8" s="6" t="str">
        <f t="shared" si="3"/>
        <v>ООО «Тихоокеанский ГАЦ»</v>
      </c>
      <c r="C8" s="5" t="str">
        <f t="shared" si="4"/>
        <v>Владивосток</v>
      </c>
      <c r="D8" s="5" t="str">
        <f>IFERROR('pub_output=csv'!O6,"")</f>
        <v>+7(423) 260-42-10 
torgac@mail.ru</v>
      </c>
      <c r="E8" s="5" t="str">
        <f>IFERROR('pub_output=csv'!N6,"")</f>
        <v>24.03-26.03.2025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Волгоград (ООО «НВЦ «Сварка»)</v>
      </c>
      <c r="B9" s="6" t="str">
        <f t="shared" si="3"/>
        <v>ООО «НВЦ «Сварка»</v>
      </c>
      <c r="C9" s="5" t="str">
        <f t="shared" si="4"/>
        <v>Волгоград</v>
      </c>
      <c r="D9" s="5" t="str">
        <f>IFERROR('pub_output=csv'!O7,"")</f>
        <v>+(8442) 73-91-56 
volga-weld@yandex.ru</v>
      </c>
      <c r="E9" s="5" t="str">
        <f>IFERROR('pub_output=csv'!N7,"")</f>
        <v>25.03-26.03.2025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Вологда (АНО «ВРАЦ»)</v>
      </c>
      <c r="B10" s="6" t="str">
        <f t="shared" si="3"/>
        <v>АНО «ВРАЦ»</v>
      </c>
      <c r="C10" s="5" t="str">
        <f t="shared" si="4"/>
        <v>Вологда</v>
      </c>
      <c r="D10" s="5" t="str">
        <f>IFERROR('pub_output=csv'!O8,"")</f>
        <v>+7 (8172) 27-23-03 
 vikulov@vologda.ru</v>
      </c>
      <c r="E10" s="5" t="str">
        <f>IFERROR('pub_output=csv'!N8,"")</f>
        <v>19.02-20.02.2025</v>
      </c>
      <c r="F10" s="8"/>
      <c r="G10" s="15" t="str">
        <f>IFERROR('pub_output=csv'!C8,"")</f>
        <v/>
      </c>
      <c r="H10" s="15" t="str">
        <f>IFERROR('pub_output=csv'!D8,"")</f>
        <v>1</v>
      </c>
      <c r="I10" s="15" t="str">
        <f>IFERROR('pub_output=csv'!E8,"")</f>
        <v/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IFERROR('pub_output=csv'!L8,"")</f>
        <v/>
      </c>
      <c r="O10" s="15" t="str">
        <f>IFERROR('pub_output=csv'!M8,"")</f>
        <v/>
      </c>
      <c r="P10" s="6" t="str">
        <f t="shared" si="5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 t="str">
        <f t="shared" si="6"/>
        <v/>
      </c>
      <c r="T10" s="6">
        <f t="shared" si="7"/>
        <v>1</v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Екатеринбург (ООО «НАКС-Урал»)</v>
      </c>
      <c r="B11" s="6" t="str">
        <f t="shared" si="3"/>
        <v>ООО «НАКС-Урал»</v>
      </c>
      <c r="C11" s="5" t="str">
        <f t="shared" si="4"/>
        <v>Екатеринбург</v>
      </c>
      <c r="D11" s="5" t="str">
        <f>IFERROR('pub_output=csv'!O9,"")</f>
        <v>+7 (343)264-90-12 
sm@naks-ural.ru</v>
      </c>
      <c r="E11" s="5" t="str">
        <f>IFERROR('pub_output=csv'!N9,"")</f>
        <v>18.03-21.03.2025</v>
      </c>
      <c r="F11" s="8"/>
      <c r="G11" s="15" t="str">
        <f>IFERROR('pub_output=csv'!C9,"")</f>
        <v/>
      </c>
      <c r="H11" s="15" t="str">
        <f>IFERROR('pub_output=csv'!D9,"")</f>
        <v>1</v>
      </c>
      <c r="I11" s="15" t="str">
        <f>IFERROR('pub_output=csv'!E9,"")</f>
        <v/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 t="str">
        <f>IFERROR('pub_output=csv'!M9,"")</f>
        <v/>
      </c>
      <c r="P11" s="6" t="str">
        <f t="shared" si="5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 t="str">
        <f t="shared" si="6"/>
        <v/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3</v>
      </c>
    </row>
    <row r="12" spans="1:30" s="6" customFormat="1" ht="25.5" x14ac:dyDescent="0.25">
      <c r="A12" s="6" t="str">
        <f>IFERROR('pub_output=csv'!B10,"")</f>
        <v>Ижевск (ООО «НАКС-Ижевск»)</v>
      </c>
      <c r="B12" s="6" t="str">
        <f t="shared" si="3"/>
        <v>ООО «НАКС-Ижевск»</v>
      </c>
      <c r="C12" s="5" t="str">
        <f t="shared" si="4"/>
        <v>Ижевск</v>
      </c>
      <c r="D12" s="5" t="str">
        <f>IFERROR('pub_output=csv'!O10,"")</f>
        <v>+7 (3412) 48-35-38 
izhevsk@naks.ru</v>
      </c>
      <c r="E12" s="5" t="str">
        <f>IFERROR('pub_output=csv'!N10,"")</f>
        <v>18.03-19.03.2025</v>
      </c>
      <c r="F12" s="8"/>
      <c r="G12" s="15" t="str">
        <f>IFERROR('pub_output=csv'!C10,"")</f>
        <v/>
      </c>
      <c r="H12" s="15" t="str">
        <f>IFERROR('pub_output=csv'!D10,"")</f>
        <v/>
      </c>
      <c r="I12" s="15" t="str">
        <f>IFERROR('pub_output=csv'!E10,"")</f>
        <v/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IFERROR('pub_output=csv'!L10,"")</f>
        <v/>
      </c>
      <c r="O12" s="15" t="str">
        <f>IFERROR('pub_output=csv'!M10,"")</f>
        <v>1</v>
      </c>
      <c r="P12" s="6" t="str">
        <f t="shared" si="5"/>
        <v>Ижевск (ООО «НАКС-Ижевск»)</v>
      </c>
      <c r="Q12" s="6" t="str">
        <f>IF(D12=0,"",D12)</f>
        <v>+7 (3412) 48-35-38 
izhevsk@naks.ru</v>
      </c>
      <c r="R12" s="6" t="str">
        <f>IF(E12=0,"",E12)</f>
        <v>18.03-19.03.2025</v>
      </c>
      <c r="S12" s="6" t="str">
        <f t="shared" si="6"/>
        <v/>
      </c>
      <c r="T12" s="6" t="str">
        <f t="shared" si="7"/>
        <v/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>
        <f t="shared" si="11"/>
        <v>1</v>
      </c>
      <c r="AD12" s="6">
        <f>SUM(S12:AC12)</f>
        <v>1</v>
      </c>
    </row>
    <row r="13" spans="1:30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3"/>
        <v>ООО "Центр неразрушающего контроля и диагностики"</v>
      </c>
      <c r="C13" s="5" t="str">
        <f t="shared" si="4"/>
        <v>Казань</v>
      </c>
      <c r="D13" s="5" t="str">
        <f>IFERROR('pub_output=csv'!O11,"")</f>
        <v>+7 (843) 571-02-50
mail@centr-nk.ru</v>
      </c>
      <c r="E13" s="5" t="str">
        <f>IFERROR('pub_output=csv'!N11,"")</f>
        <v>11.02-13.02.2025</v>
      </c>
      <c r="F13" s="8"/>
      <c r="G13" s="15" t="str">
        <f>IFERROR('pub_output=csv'!C11,"")</f>
        <v/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IFERROR('pub_output=csv'!L11,"")</f>
        <v/>
      </c>
      <c r="O13" s="15" t="str">
        <f>IFERROR('pub_output=csv'!M11,"")</f>
        <v/>
      </c>
      <c r="P13" s="6" t="str">
        <f t="shared" si="5"/>
        <v>Казань (ООО "Центр неразрушающего контроля и диагностики")</v>
      </c>
      <c r="Q13" s="6" t="str">
        <f t="shared" ref="Q13:Q53" si="12">IF(D13=0,"",D13)</f>
        <v>+7 (843) 571-02-50
mail@centr-nk.ru</v>
      </c>
      <c r="R13" s="6" t="str">
        <f t="shared" ref="R13:R53" si="13">IF(E13=0,"",E13)</f>
        <v>11.02-13.02.2025</v>
      </c>
      <c r="S13" s="6" t="str">
        <f t="shared" si="6"/>
        <v/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2</v>
      </c>
    </row>
    <row r="14" spans="1:30" s="6" customFormat="1" ht="23.25" customHeight="1" x14ac:dyDescent="0.25">
      <c r="A14" s="6" t="str">
        <f>IFERROR('pub_output=csv'!B12,"")</f>
        <v>Кемерово (ООО «КЦСК»)</v>
      </c>
      <c r="B14" s="6" t="str">
        <f>IFERROR(TRIM(MID(A14,SEARCH("(",A14,1)+1,LEN(A14)-SEARCH("(",A14,1)-1)),"")</f>
        <v>ООО «КЦСК»</v>
      </c>
      <c r="C14" s="5" t="str">
        <f>IFERROR(TRIM(MID(A14,1,SEARCH(" ",A14,1)-1)),"")</f>
        <v>Кемерово</v>
      </c>
      <c r="D14" s="5" t="str">
        <f>IFERROR('pub_output=csv'!O12,"")</f>
        <v xml:space="preserve"> +7 (3842) 45-27-54 
 acnk@kcsk.group </v>
      </c>
      <c r="E14" s="5" t="str">
        <f>IFERROR('pub_output=csv'!N12,"")</f>
        <v>20.2024-21.02.2024</v>
      </c>
      <c r="F14" s="8"/>
      <c r="G14" s="15">
        <v>1</v>
      </c>
      <c r="H14" s="15">
        <v>1</v>
      </c>
      <c r="I14" s="15"/>
      <c r="J14" s="15"/>
      <c r="K14" s="15"/>
      <c r="L14" s="15">
        <v>1</v>
      </c>
      <c r="M14" s="15">
        <v>1</v>
      </c>
      <c r="N14" s="15"/>
      <c r="O14" s="15"/>
      <c r="P14" s="6" t="str">
        <f>IF(A14=0,"",A14)</f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20.2024-21.02.2024</v>
      </c>
      <c r="S14" s="6">
        <v>1</v>
      </c>
      <c r="T14" s="6">
        <v>1</v>
      </c>
      <c r="X14" s="6">
        <v>1</v>
      </c>
      <c r="Y14" s="6">
        <v>1</v>
      </c>
    </row>
    <row r="15" spans="1:30" s="6" customFormat="1" ht="25.5" x14ac:dyDescent="0.25">
      <c r="A15" s="6" t="str">
        <f>IFERROR('pub_output=csv'!B13,"")</f>
        <v>Краснодар (ООО «ЮРГАЦ №3 НАКС»)</v>
      </c>
      <c r="C15" s="5"/>
      <c r="D15" s="5" t="str">
        <f>IFERROR('pub_output=csv'!O13,"")</f>
        <v>+7 (861) 224-57-68 
 yur3gac@naks.ru</v>
      </c>
      <c r="E15" s="5" t="str">
        <f>IFERROR('pub_output=csv'!N13,"")</f>
        <v>05.03.25-06.03.25</v>
      </c>
      <c r="F15" s="8"/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6" t="str">
        <f t="shared" si="5"/>
        <v>Краснодар (ООО «ЮРГАЦ №3 НАКС»)</v>
      </c>
      <c r="Q15" s="6" t="str">
        <f t="shared" si="12"/>
        <v>+7 (861) 224-57-68 
 yur3gac@naks.ru</v>
      </c>
      <c r="R15" s="6" t="str">
        <f t="shared" si="13"/>
        <v>05.03.25-06.03.25</v>
      </c>
      <c r="S15" s="6">
        <v>1</v>
      </c>
      <c r="T15" s="6">
        <v>1</v>
      </c>
    </row>
    <row r="16" spans="1:30" s="6" customFormat="1" ht="25.5" x14ac:dyDescent="0.25">
      <c r="A16" s="6" t="str">
        <f>IFERROR('pub_output=csv'!B14,"")</f>
        <v>Красноярск (ООО «ГАЦ-ССР»)</v>
      </c>
      <c r="B16" s="6" t="str">
        <f t="shared" si="3"/>
        <v>ООО «ГАЦ-ССР»</v>
      </c>
      <c r="C16" s="5" t="str">
        <f t="shared" si="4"/>
        <v>Красноярск</v>
      </c>
      <c r="D16" s="5" t="str">
        <f>IFERROR('pub_output=csv'!O14,"")</f>
        <v>+7 (391) 230-06-93 
gacssr@naks.ru</v>
      </c>
      <c r="E16" s="5" t="str">
        <f>IFERROR('pub_output=csv'!N14,"")</f>
        <v>18.02-19.02.2025</v>
      </c>
      <c r="F16" s="8"/>
      <c r="G16" s="15" t="str">
        <f>IFERROR('pub_output=csv'!C14,"")</f>
        <v/>
      </c>
      <c r="H16" s="15" t="str">
        <f>IFERROR('pub_output=csv'!D14,"")</f>
        <v/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 t="str">
        <f>IFERROR('pub_output=csv'!M14,"")</f>
        <v/>
      </c>
      <c r="P16" s="6" t="str">
        <f t="shared" si="5"/>
        <v>Красноярск (ООО «ГАЦ-ССР»)</v>
      </c>
      <c r="Q16" s="6" t="str">
        <f t="shared" si="12"/>
        <v>+7 (391) 230-06-93 
gacssr@naks.ru</v>
      </c>
      <c r="R16" s="6" t="str">
        <f t="shared" si="13"/>
        <v>18.02-19.02.2025</v>
      </c>
      <c r="S16" s="6" t="str">
        <f t="shared" si="6"/>
        <v/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2</v>
      </c>
    </row>
    <row r="17" spans="1:30" s="6" customFormat="1" ht="25.5" x14ac:dyDescent="0.25">
      <c r="A17" s="6" t="str">
        <f>IFERROR('pub_output=csv'!B15,"")</f>
        <v>Москва (ООО АСЦ "ИТС СвП")</v>
      </c>
      <c r="B17" s="6" t="str">
        <f t="shared" si="3"/>
        <v>ООО АСЦ "ИТС СвП"</v>
      </c>
      <c r="C17" s="5" t="str">
        <f t="shared" si="4"/>
        <v>Москва</v>
      </c>
      <c r="D17" s="5" t="str">
        <f>IFERROR('pub_output=csv'!O15,"")</f>
        <v>+7(499)703-0575
 mail@etswp.ru</v>
      </c>
      <c r="E17" s="5" t="str">
        <f>IFERROR('pub_output=csv'!N15,"")</f>
        <v>17.03-21.03.2025</v>
      </c>
      <c r="F17" s="8"/>
      <c r="G17" s="15" t="str">
        <f>IFERROR('pub_output=csv'!C15,"")</f>
        <v/>
      </c>
      <c r="H17" s="15" t="str">
        <f>IFERROR('pub_output=csv'!D15,"")</f>
        <v>1</v>
      </c>
      <c r="I17" s="15" t="str">
        <f>IFERROR('pub_output=csv'!E15,"")</f>
        <v/>
      </c>
      <c r="J17" s="15" t="str">
        <f>IFERROR('pub_output=csv'!F15,"")</f>
        <v/>
      </c>
      <c r="K17" s="15" t="str">
        <f>IFERROR('pub_output=csv'!G15,"")</f>
        <v/>
      </c>
      <c r="L17" s="15">
        <v>1</v>
      </c>
      <c r="M17" s="15">
        <v>1</v>
      </c>
      <c r="N17" s="15"/>
      <c r="O17" s="15" t="str">
        <f>IFERROR('pub_output=csv'!M15,"")</f>
        <v/>
      </c>
      <c r="P17" s="6" t="str">
        <f t="shared" si="5"/>
        <v>Москва (ООО АСЦ "ИТС СвП")</v>
      </c>
      <c r="Q17" s="6" t="str">
        <f t="shared" si="12"/>
        <v>+7(499)703-0575
 mail@etswp.ru</v>
      </c>
      <c r="R17" s="6" t="str">
        <f t="shared" si="13"/>
        <v>17.03-21.03.2025</v>
      </c>
      <c r="S17" s="6" t="str">
        <f t="shared" si="6"/>
        <v/>
      </c>
      <c r="T17" s="6">
        <f t="shared" si="7"/>
        <v>1</v>
      </c>
      <c r="U17" s="6" t="str">
        <f t="shared" si="8"/>
        <v/>
      </c>
      <c r="V17" s="6" t="str">
        <f t="shared" si="9"/>
        <v/>
      </c>
      <c r="W17" s="6" t="str">
        <f t="shared" si="10"/>
        <v/>
      </c>
      <c r="X17" s="6">
        <v>1</v>
      </c>
      <c r="Y17" s="6">
        <v>1</v>
      </c>
      <c r="AB17" s="6" t="str">
        <f>IFERROR(1*IF(N17=0,"",N17),"")</f>
        <v/>
      </c>
      <c r="AC17" s="6" t="str">
        <f>IFERROR(1*IF(O17=0,"",O17),"")</f>
        <v/>
      </c>
      <c r="AD17" s="6">
        <f>SUM(S17:AC17)</f>
        <v>3</v>
      </c>
    </row>
    <row r="18" spans="1:30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3"/>
        <v>ООО «ГАЦ ВВР»</v>
      </c>
      <c r="C18" s="5" t="str">
        <f t="shared" si="4"/>
        <v>Нижний</v>
      </c>
      <c r="D18" s="5" t="str">
        <f>IFERROR('pub_output=csv'!O16,"")</f>
        <v>+7 (831) 216-43-89 
 info@gacvvr.ru</v>
      </c>
      <c r="E18" s="5" t="str">
        <f>IFERROR('pub_output=csv'!N16,"")</f>
        <v>05.03-06.03.2025</v>
      </c>
      <c r="F18" s="8"/>
      <c r="G18" s="15">
        <v>1</v>
      </c>
      <c r="H18" s="15"/>
      <c r="I18" s="15"/>
      <c r="J18" s="15"/>
      <c r="K18" s="15"/>
      <c r="L18" s="15"/>
      <c r="M18" s="15"/>
      <c r="N18" s="15"/>
      <c r="O18" s="15"/>
      <c r="P18" s="6" t="str">
        <f t="shared" si="5"/>
        <v>Нижний Новгород (ООО «ГАЦ ВВР»)</v>
      </c>
      <c r="Q18" s="6" t="str">
        <f t="shared" si="12"/>
        <v>+7 (831) 216-43-89 
 info@gacvvr.ru</v>
      </c>
      <c r="R18" s="6" t="str">
        <f t="shared" si="13"/>
        <v>05.03-06.03.2025</v>
      </c>
      <c r="S18" s="6">
        <v>1</v>
      </c>
    </row>
    <row r="19" spans="1:30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3"/>
        <v>ООО «Аттестационный центр «Сварка»</v>
      </c>
      <c r="C19" s="5" t="str">
        <f t="shared" si="4"/>
        <v>Новосибирск</v>
      </c>
      <c r="D19" s="5" t="str">
        <f>IFERROR('pub_output=csv'!O17,"")</f>
        <v>+7 (383) 363-00-27 
 svarka@ac-svarka.ru</v>
      </c>
      <c r="E19" s="5" t="str">
        <f>IFERROR('pub_output=csv'!N17,"")</f>
        <v>26.02-28.02.2025</v>
      </c>
      <c r="F19" s="8"/>
      <c r="G19" s="15" t="str">
        <f>IFERROR('pub_output=csv'!C17,"")</f>
        <v/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 t="str">
        <f>IFERROR('pub_output=csv'!M17,"")</f>
        <v/>
      </c>
      <c r="P19" s="6" t="str">
        <f t="shared" si="5"/>
        <v>Новосибирск (ООО «Аттестационный центр «Сварка»)</v>
      </c>
      <c r="Q19" s="6" t="str">
        <f t="shared" si="12"/>
        <v>+7 (383) 363-00-27 
 svarka@ac-svarka.ru</v>
      </c>
      <c r="R19" s="6" t="str">
        <f t="shared" si="13"/>
        <v>26.02-28.02.2025</v>
      </c>
      <c r="S19" s="6" t="str">
        <f t="shared" si="6"/>
        <v/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ref="AB19:AC21" si="14">IFERROR(1*IF(N19=0,"",N19),"")</f>
        <v/>
      </c>
      <c r="AC19" s="6" t="str">
        <f t="shared" si="14"/>
        <v/>
      </c>
      <c r="AD19" s="6">
        <f>SUM(S19:AC19)</f>
        <v>3</v>
      </c>
    </row>
    <row r="20" spans="1:30" s="6" customFormat="1" ht="25.5" x14ac:dyDescent="0.25">
      <c r="A20" s="6" t="str">
        <f>IFERROR('pub_output=csv'!B18,"")</f>
        <v>Омск (АО "НАКС-Омск")</v>
      </c>
      <c r="B20" s="6" t="str">
        <f t="shared" si="3"/>
        <v>АО "НАКС-Омск"</v>
      </c>
      <c r="C20" s="5" t="str">
        <f t="shared" si="4"/>
        <v>Омск</v>
      </c>
      <c r="D20" s="5" t="str">
        <f>IFERROR('pub_output=csv'!O18,"")</f>
        <v>+7(3812) 21-05-49
omsk@naks.ru</v>
      </c>
      <c r="E20" s="5" t="str">
        <f>IFERROR('pub_output=csv'!N18,"")</f>
        <v>25.03-27.03.2025</v>
      </c>
      <c r="F20" s="8"/>
      <c r="G20" s="15" t="str">
        <f>IFERROR('pub_output=csv'!C18,"")</f>
        <v/>
      </c>
      <c r="H20" s="15" t="str">
        <f>IFERROR('pub_output=csv'!D18,"")</f>
        <v/>
      </c>
      <c r="I20" s="15" t="str">
        <f>IFERROR('pub_output=csv'!E18,"")</f>
        <v/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>
        <v>1</v>
      </c>
      <c r="N20" s="15"/>
      <c r="O20" s="15" t="str">
        <f>IFERROR('pub_output=csv'!M18,"")</f>
        <v/>
      </c>
      <c r="P20" s="6" t="str">
        <f t="shared" si="5"/>
        <v>Омск (АО "НАКС-Омск")</v>
      </c>
      <c r="Q20" s="6" t="str">
        <f t="shared" si="12"/>
        <v>+7(3812) 21-05-49
omsk@naks.ru</v>
      </c>
      <c r="R20" s="6" t="str">
        <f t="shared" si="13"/>
        <v>25.03-27.03.2025</v>
      </c>
      <c r="S20" s="6" t="str">
        <f t="shared" si="6"/>
        <v/>
      </c>
      <c r="T20" s="6" t="str">
        <f t="shared" si="7"/>
        <v/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Y20" s="6">
        <v>1</v>
      </c>
      <c r="AB20" s="6" t="str">
        <f t="shared" si="14"/>
        <v/>
      </c>
      <c r="AC20" s="6" t="str">
        <f t="shared" si="14"/>
        <v/>
      </c>
      <c r="AD20" s="6">
        <f>SUM(S20:AC20)</f>
        <v>2</v>
      </c>
    </row>
    <row r="21" spans="1:30" s="6" customFormat="1" ht="25.5" x14ac:dyDescent="0.25">
      <c r="A21" s="6" t="str">
        <f>IFERROR('pub_output=csv'!B19,"")</f>
        <v>Оренбург (ООО «НАКС-ПФО»)</v>
      </c>
      <c r="B21" s="6" t="str">
        <f t="shared" si="3"/>
        <v>ООО «НАКС-ПФО»</v>
      </c>
      <c r="C21" s="5" t="str">
        <f t="shared" si="4"/>
        <v>Оренбург</v>
      </c>
      <c r="D21" s="5" t="str">
        <f>IFERROR('pub_output=csv'!O19,"")</f>
        <v>+7 (3532) 30-60-09 
 orenburg@naks.ru</v>
      </c>
      <c r="E21" s="5" t="str">
        <f>IFERROR('pub_output=csv'!N19,"")</f>
        <v>05.02-07.02.2025</v>
      </c>
      <c r="F21" s="8"/>
      <c r="G21" s="15" t="str">
        <f>IFERROR('pub_output=csv'!C19,"")</f>
        <v/>
      </c>
      <c r="H21" s="15" t="str">
        <f>IFERROR('pub_output=csv'!D19,"")</f>
        <v>1</v>
      </c>
      <c r="I21" s="15" t="str">
        <f>IFERROR('pub_output=csv'!E19,"")</f>
        <v/>
      </c>
      <c r="J21" s="15" t="str">
        <f>IFERROR('pub_output=csv'!F19,"")</f>
        <v/>
      </c>
      <c r="K21" s="15" t="str">
        <f>IFERROR('pub_output=csv'!G19,"")</f>
        <v/>
      </c>
      <c r="L21" s="15">
        <v>1</v>
      </c>
      <c r="M21" s="15">
        <v>1</v>
      </c>
      <c r="N21" s="15" t="str">
        <f>IFERROR('pub_output=csv'!L19,"")</f>
        <v/>
      </c>
      <c r="O21" s="15" t="str">
        <f>IFERROR('pub_output=csv'!M19,"")</f>
        <v/>
      </c>
      <c r="P21" s="6" t="str">
        <f t="shared" si="5"/>
        <v>Оренбург (ООО «НАКС-ПФО»)</v>
      </c>
      <c r="Q21" s="6" t="str">
        <f t="shared" si="12"/>
        <v>+7 (3532) 30-60-09 
 orenburg@naks.ru</v>
      </c>
      <c r="R21" s="6" t="str">
        <f t="shared" si="13"/>
        <v>05.02-07.02.2025</v>
      </c>
      <c r="S21" s="6" t="str">
        <f t="shared" si="6"/>
        <v/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AA21" s="6">
        <f>IFERROR(1*IF(M21=0,"",M21),"")</f>
        <v>1</v>
      </c>
      <c r="AB21" s="6" t="str">
        <f t="shared" si="14"/>
        <v/>
      </c>
      <c r="AC21" s="6" t="str">
        <f t="shared" si="14"/>
        <v/>
      </c>
      <c r="AD21" s="6">
        <f>SUM(S21:AC21)</f>
        <v>4</v>
      </c>
    </row>
    <row r="22" spans="1:30" s="6" customFormat="1" ht="26.25" customHeight="1" x14ac:dyDescent="0.25">
      <c r="A22" s="6" t="str">
        <f>IFERROR('pub_output=csv'!B20,"")</f>
        <v>Пенза (ООО «НАКС-Пенза»)</v>
      </c>
      <c r="B22" s="6" t="str">
        <f t="shared" si="3"/>
        <v>ООО «НАКС-Пенза»</v>
      </c>
      <c r="C22" s="5" t="str">
        <f t="shared" si="4"/>
        <v>Пенза</v>
      </c>
      <c r="D22" s="5" t="str">
        <f>IFERROR('pub_output=csv'!O20,"")</f>
        <v>+7(8412)20-37-40
penza@naks.ru</v>
      </c>
      <c r="E22" s="5" t="str">
        <f>IFERROR('pub_output=csv'!N20,"")</f>
        <v>10.11-10.12.2024</v>
      </c>
      <c r="F22" s="8"/>
      <c r="G22" s="15" t="str">
        <f>IFERROR('pub_output=csv'!C20,"")</f>
        <v/>
      </c>
      <c r="H22" s="15" t="str">
        <f>IFERROR('pub_output=csv'!D20,"")</f>
        <v>1</v>
      </c>
      <c r="I22" s="15" t="str">
        <f>IFERROR('pub_output=csv'!E20,"")</f>
        <v/>
      </c>
      <c r="J22" s="15" t="str">
        <f>IFERROR('pub_output=csv'!F20,"")</f>
        <v/>
      </c>
      <c r="K22" s="15" t="str">
        <f>IFERROR('pub_output=csv'!G20,"")</f>
        <v/>
      </c>
      <c r="L22" s="15" t="str">
        <f>IFERROR('pub_output=csv'!#REF!,"")</f>
        <v/>
      </c>
      <c r="M22" s="15" t="str">
        <f>IFERROR('pub_output=csv'!#REF!,"")</f>
        <v/>
      </c>
      <c r="N22" s="15" t="str">
        <f>IFERROR('pub_output=csv'!L20,"")</f>
        <v/>
      </c>
      <c r="O22" s="15" t="str">
        <f>IFERROR('pub_output=csv'!M20,"")</f>
        <v/>
      </c>
      <c r="P22" s="6" t="str">
        <f t="shared" si="5"/>
        <v>Пенза (ООО «НАКС-Пенза»)</v>
      </c>
      <c r="Q22" s="6" t="str">
        <f t="shared" si="12"/>
        <v>+7(8412)20-37-40
penza@naks.ru</v>
      </c>
      <c r="R22" s="6" t="str">
        <f t="shared" si="13"/>
        <v>10.11-10.12.2024</v>
      </c>
      <c r="S22" s="6" t="str">
        <f t="shared" si="6"/>
        <v/>
      </c>
      <c r="T22" s="6">
        <f t="shared" si="7"/>
        <v>1</v>
      </c>
      <c r="U22" s="6" t="str">
        <f t="shared" si="8"/>
        <v/>
      </c>
      <c r="V22" s="6" t="str">
        <f t="shared" si="9"/>
        <v/>
      </c>
      <c r="W22" s="6" t="str">
        <f t="shared" si="10"/>
        <v/>
      </c>
      <c r="X22" s="6">
        <v>1</v>
      </c>
      <c r="Y22" s="6">
        <v>1</v>
      </c>
      <c r="Z22" s="6" t="str">
        <f>IFERROR(1*IF(L22=0,"",L22),"")</f>
        <v/>
      </c>
      <c r="AA22" s="6" t="str">
        <f>IFERROR(1*IF(M22=0,"",M22),"")</f>
        <v/>
      </c>
      <c r="AC22" s="6" t="str">
        <f>IFERROR(1*IF(O22=0,"",O22),"")</f>
        <v/>
      </c>
      <c r="AD22" s="6">
        <f>SUM(S22:AC22)</f>
        <v>3</v>
      </c>
    </row>
    <row r="23" spans="1:30" s="6" customFormat="1" ht="26.25" customHeight="1" x14ac:dyDescent="0.25">
      <c r="A23" s="6" t="str">
        <f>IFERROR('pub_output=csv'!B21,"")</f>
        <v>Пермь (ЗАО «ЗУАЦ»)</v>
      </c>
      <c r="B23" s="6" t="str">
        <f t="shared" si="3"/>
        <v>ЗАО «ЗУАЦ»</v>
      </c>
      <c r="C23" s="5" t="str">
        <f t="shared" si="4"/>
        <v>Пермь</v>
      </c>
      <c r="D23" s="5" t="str">
        <f>IFERROR('pub_output=csv'!O21,"")</f>
        <v>+7 (342) 206-05-71
 acsnk-15@yandex.ru</v>
      </c>
      <c r="E23" s="5" t="str">
        <f>IFERROR('pub_output=csv'!N21,"")</f>
        <v>18.03-21.03.2025</v>
      </c>
      <c r="F23" s="8"/>
      <c r="G23" s="15">
        <v>1</v>
      </c>
      <c r="H23" s="15"/>
      <c r="I23" s="15"/>
      <c r="J23" s="15"/>
      <c r="K23" s="15"/>
      <c r="L23" s="15"/>
      <c r="M23" s="15">
        <v>1</v>
      </c>
      <c r="N23" s="15"/>
      <c r="O23" s="15"/>
      <c r="P23" s="6" t="str">
        <f t="shared" si="5"/>
        <v>Пермь (ЗАО «ЗУАЦ»)</v>
      </c>
      <c r="Q23" s="6" t="str">
        <f t="shared" si="12"/>
        <v>+7 (342) 206-05-71
 acsnk-15@yandex.ru</v>
      </c>
      <c r="R23" s="6" t="str">
        <f t="shared" si="13"/>
        <v>18.03-21.03.2025</v>
      </c>
      <c r="S23" s="6">
        <v>1</v>
      </c>
      <c r="Y23" s="6">
        <v>1</v>
      </c>
    </row>
    <row r="24" spans="1:30" s="6" customFormat="1" ht="25.5" x14ac:dyDescent="0.25">
      <c r="A24" s="6" t="str">
        <f>IFERROR('pub_output=csv'!B22,"")</f>
        <v>Петропавловск-Камчатский (ООО НПП «КОМПЛЕКС»)</v>
      </c>
      <c r="B24" s="6" t="str">
        <f t="shared" si="3"/>
        <v>ООО НПП «КОМПЛЕКС»</v>
      </c>
      <c r="C24" s="5" t="str">
        <f t="shared" si="4"/>
        <v>Петропавловск-Камчатский</v>
      </c>
      <c r="D24" s="5" t="str">
        <f>IFERROR('pub_output=csv'!O22,"")</f>
        <v>+7 (4152) 30-71-81 
hizeva@inbox.ru</v>
      </c>
      <c r="E24" s="5" t="str">
        <f>IFERROR('pub_output=csv'!N22,"")</f>
        <v/>
      </c>
      <c r="F24" s="8"/>
      <c r="G24" s="15" t="str">
        <f>IFERROR('pub_output=csv'!C22,"")</f>
        <v/>
      </c>
      <c r="H24" s="15" t="str">
        <f>IFERROR('pub_output=csv'!D22,"")</f>
        <v/>
      </c>
      <c r="I24" s="15" t="str">
        <f>IFERROR('pub_output=csv'!E22,"")</f>
        <v/>
      </c>
      <c r="J24" s="15" t="str">
        <f>IFERROR('pub_output=csv'!F22,"")</f>
        <v/>
      </c>
      <c r="K24" s="15" t="str">
        <f>IFERROR('pub_output=csv'!G22,"")</f>
        <v/>
      </c>
      <c r="L24" s="15" t="str">
        <f>IFERROR('pub_output=csv'!#REF!,"")</f>
        <v/>
      </c>
      <c r="M24" s="15" t="str">
        <f>IFERROR('pub_output=csv'!#REF!,"")</f>
        <v/>
      </c>
      <c r="N24" s="15" t="str">
        <f>IFERROR('pub_output=csv'!L22,"")</f>
        <v/>
      </c>
      <c r="O24" s="15" t="str">
        <f>IFERROR('pub_output=csv'!M22,"")</f>
        <v/>
      </c>
      <c r="P24" s="6" t="str">
        <f t="shared" si="5"/>
        <v>Петропавловск-Камчатский (ООО НПП «КОМПЛЕКС»)</v>
      </c>
      <c r="Q24" s="6" t="str">
        <f t="shared" si="12"/>
        <v>+7 (4152) 30-71-81 
hizeva@inbox.ru</v>
      </c>
      <c r="R24" s="6" t="str">
        <f t="shared" si="13"/>
        <v/>
      </c>
      <c r="T24" s="6" t="str">
        <f t="shared" si="7"/>
        <v/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Z24" s="6" t="str">
        <f>IFERROR(1*IF(L24=0,"",L24),"")</f>
        <v/>
      </c>
      <c r="AA24" s="6" t="str">
        <f>IFERROR(1*IF(M24=0,"",M24),"")</f>
        <v/>
      </c>
      <c r="AB24" s="6" t="str">
        <f>IFERROR(1*IF(N24=0,"",N24),"")</f>
        <v/>
      </c>
      <c r="AC24" s="6" t="str">
        <f>IFERROR(1*IF(O24=0,"",O24),"")</f>
        <v/>
      </c>
      <c r="AD24" s="6">
        <f t="shared" ref="AD24:AD32" si="15">SUM(S24:AC24)</f>
        <v>1</v>
      </c>
    </row>
    <row r="25" spans="1:30" s="6" customFormat="1" ht="25.5" x14ac:dyDescent="0.25">
      <c r="A25" s="6" t="str">
        <f>IFERROR('pub_output=csv'!B23,"")</f>
        <v>Ростов-на-Дону (ООО «ГОССп ЮР»)</v>
      </c>
      <c r="B25" s="6" t="str">
        <f t="shared" si="3"/>
        <v>ООО «ГОССп ЮР»</v>
      </c>
      <c r="C25" s="5" t="str">
        <f t="shared" si="4"/>
        <v>Ростов-на-Дону</v>
      </c>
      <c r="D25" s="5" t="str">
        <f>IFERROR('pub_output=csv'!O23,"")</f>
        <v>+7 (863) 333-01-23 
 gac-ur@yandex.ru</v>
      </c>
      <c r="E25" s="5" t="str">
        <f>IFERROR('pub_output=csv'!N23,"")</f>
        <v/>
      </c>
      <c r="F25" s="8"/>
      <c r="G25" s="15" t="str">
        <f>IFERROR('pub_output=csv'!C23,"")</f>
        <v/>
      </c>
      <c r="H25" s="15" t="str">
        <f>IFERROR('pub_output=csv'!D23,"")</f>
        <v/>
      </c>
      <c r="I25" s="15" t="str">
        <f>IFERROR('pub_output=csv'!E23,"")</f>
        <v/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>
        <v>1</v>
      </c>
      <c r="N25" s="15"/>
      <c r="O25" s="15" t="str">
        <f>IFERROR('pub_output=csv'!M23,"")</f>
        <v/>
      </c>
      <c r="P25" s="6" t="str">
        <f t="shared" si="5"/>
        <v>Ростов-на-Дону (ООО «ГОССп ЮР»)</v>
      </c>
      <c r="Q25" s="6" t="str">
        <f t="shared" si="12"/>
        <v>+7 (863) 333-01-23 
 gac-ur@yandex.ru</v>
      </c>
      <c r="R25" s="6" t="str">
        <f t="shared" si="13"/>
        <v/>
      </c>
      <c r="S25" s="6" t="str">
        <f t="shared" si="6"/>
        <v/>
      </c>
      <c r="T25" s="6" t="str">
        <f t="shared" si="7"/>
        <v/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Y25" s="6">
        <v>1</v>
      </c>
      <c r="AB25" s="6" t="str">
        <f t="shared" ref="AB25:AC30" si="16">IFERROR(1*IF(N25=0,"",N25),"")</f>
        <v/>
      </c>
      <c r="AC25" s="6" t="str">
        <f t="shared" si="16"/>
        <v/>
      </c>
      <c r="AD25" s="6">
        <f t="shared" si="15"/>
        <v>2</v>
      </c>
    </row>
    <row r="26" spans="1:30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3"/>
        <v>ООО «СЗ АНТЦ «Энергомонтаж»</v>
      </c>
      <c r="C26" s="5" t="str">
        <f t="shared" si="4"/>
        <v>Санкт-Петербург</v>
      </c>
      <c r="D26" s="5" t="str">
        <f>IFERROR('pub_output=csv'!O24,"")</f>
        <v>+7 (812) 245-69-64 
 mail@antcszem.ru</v>
      </c>
      <c r="E26" s="5" t="str">
        <f>IFERROR('pub_output=csv'!N24,"")</f>
        <v>28.01-31.01.2025</v>
      </c>
      <c r="F26" s="8"/>
      <c r="G26" s="15" t="str">
        <f>IFERROR('pub_output=csv'!C24,"")</f>
        <v/>
      </c>
      <c r="H26" s="15" t="str">
        <f>IFERROR('pub_output=csv'!D24,"")</f>
        <v/>
      </c>
      <c r="I26" s="15" t="str">
        <f>IFERROR('pub_output=csv'!E24,"")</f>
        <v/>
      </c>
      <c r="J26" s="15" t="str">
        <f>IFERROR('pub_output=csv'!F24,"")</f>
        <v>1</v>
      </c>
      <c r="K26" s="15" t="str">
        <f>IFERROR('pub_output=csv'!G24,"")</f>
        <v>1</v>
      </c>
      <c r="L26" s="15">
        <v>1</v>
      </c>
      <c r="M26" s="15" t="str">
        <f>IFERROR('pub_output=csv'!#REF!,"")</f>
        <v/>
      </c>
      <c r="N26" s="15" t="str">
        <f>IFERROR('pub_output=csv'!L24,"")</f>
        <v>1</v>
      </c>
      <c r="O26" s="15" t="str">
        <f>IFERROR('pub_output=csv'!M24,"")</f>
        <v/>
      </c>
      <c r="P26" s="6" t="str">
        <f t="shared" si="5"/>
        <v>Санкт-Петербург (ООО «СЗ АНТЦ «Энергомонтаж»)</v>
      </c>
      <c r="Q26" s="6" t="str">
        <f t="shared" si="12"/>
        <v>+7 (812) 245-69-64 
 mail@antcszem.ru</v>
      </c>
      <c r="R26" s="6" t="str">
        <f t="shared" si="13"/>
        <v>28.01-31.01.2025</v>
      </c>
      <c r="S26" s="6" t="str">
        <f t="shared" si="6"/>
        <v/>
      </c>
      <c r="T26" s="6" t="str">
        <f t="shared" si="7"/>
        <v/>
      </c>
      <c r="U26" s="6" t="str">
        <f t="shared" si="8"/>
        <v/>
      </c>
      <c r="V26" s="6">
        <f t="shared" si="9"/>
        <v>1</v>
      </c>
      <c r="W26" s="6">
        <f t="shared" si="10"/>
        <v>1</v>
      </c>
      <c r="X26" s="6">
        <v>1</v>
      </c>
      <c r="AA26" s="6" t="str">
        <f>IFERROR(1*IF(M26=0,"",M26),"")</f>
        <v/>
      </c>
      <c r="AB26" s="6">
        <f t="shared" si="16"/>
        <v>1</v>
      </c>
      <c r="AC26" s="6" t="str">
        <f t="shared" si="16"/>
        <v/>
      </c>
      <c r="AD26" s="6">
        <f t="shared" si="15"/>
        <v>4</v>
      </c>
    </row>
    <row r="27" spans="1:30" s="6" customFormat="1" ht="30" x14ac:dyDescent="0.25">
      <c r="A27" s="6" t="s">
        <v>104</v>
      </c>
      <c r="B27" s="6" t="s">
        <v>102</v>
      </c>
      <c r="C27" s="5" t="str">
        <f>IFERROR(TRIM(MID(A27,1,SEARCH(" ",A27,1)-1)),"")</f>
        <v>Стерлитамак</v>
      </c>
      <c r="D27" s="28" t="s">
        <v>103</v>
      </c>
      <c r="E27" s="5" t="str">
        <f>IFERROR('pub_output=csv'!N25,"")</f>
        <v>10.11-10.12.2024</v>
      </c>
      <c r="F27" s="8"/>
      <c r="G27" s="15">
        <v>1</v>
      </c>
      <c r="H27" s="15">
        <v>1</v>
      </c>
      <c r="I27" s="15"/>
      <c r="J27" s="15"/>
      <c r="K27" s="15"/>
      <c r="L27" s="15"/>
      <c r="M27" s="15">
        <v>1</v>
      </c>
      <c r="N27" s="15"/>
      <c r="O27" s="15"/>
      <c r="P27" s="6" t="s">
        <v>104</v>
      </c>
      <c r="Q27" s="6" t="str">
        <f>IF(D27=0,"",D27)</f>
        <v>+7 (347) 286-54-08 
naks-sistema@cksrb.ru</v>
      </c>
      <c r="R27" s="6" t="str">
        <f>IF(E27=0,"",E27)</f>
        <v>10.11-10.12.2024</v>
      </c>
      <c r="S27" s="6">
        <v>1</v>
      </c>
      <c r="T27" s="6">
        <v>1</v>
      </c>
      <c r="Y27" s="6">
        <v>1</v>
      </c>
    </row>
    <row r="28" spans="1:30" s="6" customFormat="1" ht="25.5" x14ac:dyDescent="0.25">
      <c r="A28" s="6" t="str">
        <f>IFERROR('pub_output=csv'!B26,"")</f>
        <v>Саратов (ООО «НАКС-Саратов»)</v>
      </c>
      <c r="B28" s="6" t="str">
        <f t="shared" si="3"/>
        <v>ООО «НАКС-Саратов»</v>
      </c>
      <c r="C28" s="5" t="str">
        <f t="shared" si="4"/>
        <v>Саратов</v>
      </c>
      <c r="D28" s="5" t="str">
        <f>IFERROR('pub_output=csv'!O26,"")</f>
        <v>+7(8452) 39-96-88 
saratov@naks.ru</v>
      </c>
      <c r="E28" s="5" t="str">
        <f>IFERROR('pub_output=csv'!N26,"")</f>
        <v>28.10-31.10.2024</v>
      </c>
      <c r="F28" s="8"/>
      <c r="G28" s="15" t="str">
        <f>IFERROR('pub_output=csv'!C26,"")</f>
        <v/>
      </c>
      <c r="H28" s="15" t="str">
        <f>IFERROR('pub_output=csv'!D26,"")</f>
        <v/>
      </c>
      <c r="I28" s="15" t="str">
        <f>IFERROR('pub_output=csv'!E26,"")</f>
        <v/>
      </c>
      <c r="J28" s="15" t="str">
        <f>IFERROR('pub_output=csv'!F26,"")</f>
        <v/>
      </c>
      <c r="K28" s="15" t="str">
        <f>IFERROR('pub_output=csv'!G26,"")</f>
        <v/>
      </c>
      <c r="L28" s="15">
        <v>1</v>
      </c>
      <c r="M28" s="15" t="str">
        <f>IFERROR('pub_output=csv'!#REF!,"")</f>
        <v/>
      </c>
      <c r="N28" s="15" t="str">
        <f>IFERROR('pub_output=csv'!L26,"")</f>
        <v/>
      </c>
      <c r="O28" s="15" t="str">
        <f>IFERROR('pub_output=csv'!M26,"")</f>
        <v/>
      </c>
      <c r="P28" s="6" t="str">
        <f t="shared" si="5"/>
        <v>Саратов (ООО «НАКС-Саратов»)</v>
      </c>
      <c r="Q28" s="6" t="str">
        <f t="shared" si="12"/>
        <v>+7(8452) 39-96-88 
saratov@naks.ru</v>
      </c>
      <c r="R28" s="6" t="str">
        <f t="shared" si="13"/>
        <v>28.10-31.10.2024</v>
      </c>
      <c r="S28" s="6" t="str">
        <f t="shared" si="6"/>
        <v/>
      </c>
      <c r="T28" s="6" t="str">
        <f t="shared" si="7"/>
        <v/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AA28" s="6" t="str">
        <f>IFERROR(1*IF(M28=0,"",M28),"")</f>
        <v/>
      </c>
      <c r="AB28" s="6" t="str">
        <f t="shared" si="16"/>
        <v/>
      </c>
      <c r="AC28" s="6" t="str">
        <f t="shared" si="16"/>
        <v/>
      </c>
      <c r="AD28" s="6">
        <f t="shared" si="15"/>
        <v>1</v>
      </c>
    </row>
    <row r="29" spans="1:30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3"/>
        <v>ООО «НЕФТЕХИМПРОМЭКСПЕРТ»</v>
      </c>
      <c r="C29" s="5" t="str">
        <f t="shared" si="4"/>
        <v>Сургут</v>
      </c>
      <c r="D29" s="5" t="str">
        <f>IFERROR('pub_output=csv'!O27,"")</f>
        <v>+7 (3462) 777-616 
acsnk-39@mail.ru</v>
      </c>
      <c r="E29" s="5" t="str">
        <f>IFERROR('pub_output=csv'!N27,"")</f>
        <v>20.01-24.01.2025</v>
      </c>
      <c r="F29" s="8"/>
      <c r="G29" s="15" t="str">
        <f>IFERROR('pub_output=csv'!C27,"")</f>
        <v/>
      </c>
      <c r="H29" s="15" t="str">
        <f>IFERROR('pub_output=csv'!D27,"")</f>
        <v/>
      </c>
      <c r="I29" s="15"/>
      <c r="J29" s="15" t="str">
        <f>IFERROR('pub_output=csv'!F27,"")</f>
        <v/>
      </c>
      <c r="K29" s="15" t="str">
        <f>IFERROR('pub_output=csv'!G27,"")</f>
        <v/>
      </c>
      <c r="L29" s="15">
        <f>IFERROR('pub_output=csv'!I27,"")</f>
        <v>1</v>
      </c>
      <c r="M29" s="15"/>
      <c r="N29" s="15"/>
      <c r="O29" s="15" t="str">
        <f>IFERROR('pub_output=csv'!M27,"")</f>
        <v/>
      </c>
      <c r="P29" s="6" t="str">
        <f t="shared" si="5"/>
        <v>Сургут (ООО «НЕФТЕХИМПРОМЭКСПЕРТ»)</v>
      </c>
      <c r="Q29" s="6" t="str">
        <f t="shared" si="12"/>
        <v>+7 (3462) 777-616 
acsnk-39@mail.ru</v>
      </c>
      <c r="R29" s="6" t="str">
        <f t="shared" si="13"/>
        <v>20.01-24.01.2025</v>
      </c>
      <c r="S29" s="6" t="str">
        <f t="shared" si="6"/>
        <v/>
      </c>
      <c r="T29" s="6" t="str">
        <f t="shared" si="7"/>
        <v/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AA29" s="6" t="str">
        <f>IFERROR(1*IF(M29=0,"",M29),"")</f>
        <v/>
      </c>
      <c r="AB29" s="6" t="str">
        <f t="shared" si="16"/>
        <v/>
      </c>
      <c r="AC29" s="6" t="str">
        <f t="shared" si="16"/>
        <v/>
      </c>
      <c r="AD29" s="6">
        <f t="shared" si="15"/>
        <v>1</v>
      </c>
    </row>
    <row r="30" spans="1:30" s="6" customFormat="1" ht="25.5" x14ac:dyDescent="0.25">
      <c r="A30" s="6" t="str">
        <f>IFERROR('pub_output=csv'!B28,"")</f>
        <v>Тула (ООО "АЦ ПРОМЭКСПЕРТ")</v>
      </c>
      <c r="B30" s="6" t="str">
        <f t="shared" si="3"/>
        <v>ООО "АЦ ПРОМЭКСПЕРТ"</v>
      </c>
      <c r="C30" s="5" t="str">
        <f t="shared" si="4"/>
        <v>Тула</v>
      </c>
      <c r="D30" s="5" t="str">
        <f>IFERROR('pub_output=csv'!O28,"")</f>
        <v>+(4872) 56-81-26
tula@naks.ru</v>
      </c>
      <c r="E30" s="5" t="str">
        <f>IFERROR('pub_output=csv'!N28,"")</f>
        <v>17.03-20.03.2025</v>
      </c>
      <c r="F30" s="8"/>
      <c r="G30" s="15" t="str">
        <f>IFERROR('pub_output=csv'!C28,"")</f>
        <v/>
      </c>
      <c r="H30" s="15" t="str">
        <f>IFERROR('pub_output=csv'!D28,"")</f>
        <v/>
      </c>
      <c r="I30" s="15" t="str">
        <f>IFERROR('pub_output=csv'!E28,"")</f>
        <v/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>
        <v>1</v>
      </c>
      <c r="N30" s="15"/>
      <c r="O30" s="15" t="str">
        <f>IFERROR('pub_output=csv'!M28,"")</f>
        <v/>
      </c>
      <c r="P30" s="6" t="str">
        <f t="shared" si="5"/>
        <v>Тула (ООО "АЦ ПРОМЭКСПЕРТ")</v>
      </c>
      <c r="Q30" s="6" t="str">
        <f t="shared" si="12"/>
        <v>+(4872) 56-81-26
tula@naks.ru</v>
      </c>
      <c r="R30" s="6" t="str">
        <f t="shared" si="13"/>
        <v>17.03-20.03.2025</v>
      </c>
      <c r="S30" s="6" t="str">
        <f t="shared" si="6"/>
        <v/>
      </c>
      <c r="T30" s="6" t="str">
        <f t="shared" si="7"/>
        <v/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Y30" s="6">
        <v>1</v>
      </c>
      <c r="AB30" s="6" t="str">
        <f t="shared" si="16"/>
        <v/>
      </c>
      <c r="AC30" s="6" t="str">
        <f t="shared" si="16"/>
        <v/>
      </c>
      <c r="AD30" s="6">
        <f t="shared" si="15"/>
        <v>2</v>
      </c>
    </row>
    <row r="31" spans="1:30" s="6" customFormat="1" ht="25.5" x14ac:dyDescent="0.25">
      <c r="A31" s="6" t="str">
        <f>IFERROR('pub_output=csv'!B29,"")</f>
        <v>Тверь (ООО «НАКС-ТВЕРЬ»)</v>
      </c>
      <c r="B31" s="6" t="str">
        <f t="shared" si="3"/>
        <v>ООО «НАКС-ТВЕРЬ»</v>
      </c>
      <c r="C31" s="5" t="str">
        <f t="shared" si="4"/>
        <v>Тверь</v>
      </c>
      <c r="D31" s="5" t="str">
        <f>IFERROR('pub_output=csv'!O29,"")</f>
        <v>+7 (495) 532-77-22 
infotver@naks.ru</v>
      </c>
      <c r="E31" s="5" t="str">
        <f>IFERROR('pub_output=csv'!N29,"")</f>
        <v>13.03-14.03.2025</v>
      </c>
      <c r="F31" s="8"/>
      <c r="G31" s="15" t="str">
        <f>IFERROR('pub_output=csv'!C29,"")</f>
        <v/>
      </c>
      <c r="H31" s="15" t="str">
        <f>IFERROR('pub_output=csv'!D29,"")</f>
        <v/>
      </c>
      <c r="I31" s="15" t="str">
        <f>IFERROR('pub_output=csv'!E29,"")</f>
        <v/>
      </c>
      <c r="J31" s="15" t="str">
        <f>IFERROR('pub_output=csv'!F29,"")</f>
        <v/>
      </c>
      <c r="K31" s="15" t="str">
        <f>IFERROR('pub_output=csv'!G29,"")</f>
        <v/>
      </c>
      <c r="L31" s="15">
        <v>1</v>
      </c>
      <c r="M31" s="15">
        <v>1</v>
      </c>
      <c r="N31" s="15"/>
      <c r="O31" s="15" t="str">
        <f>IFERROR('pub_output=csv'!M29,"")</f>
        <v/>
      </c>
      <c r="P31" s="6" t="str">
        <f t="shared" si="5"/>
        <v>Тверь (ООО «НАКС-ТВЕРЬ»)</v>
      </c>
      <c r="Q31" s="6" t="str">
        <f t="shared" si="12"/>
        <v>+7 (495) 532-77-22 
infotver@naks.ru</v>
      </c>
      <c r="R31" s="6" t="str">
        <f t="shared" si="13"/>
        <v>13.03-14.03.2025</v>
      </c>
      <c r="S31" s="6" t="str">
        <f t="shared" si="6"/>
        <v/>
      </c>
      <c r="T31" s="6" t="str">
        <f t="shared" si="7"/>
        <v/>
      </c>
      <c r="U31" s="6" t="str">
        <f t="shared" si="8"/>
        <v/>
      </c>
      <c r="V31" s="6" t="str">
        <f t="shared" si="9"/>
        <v/>
      </c>
      <c r="W31" s="6" t="str">
        <f t="shared" si="10"/>
        <v/>
      </c>
      <c r="X31" s="6">
        <v>1</v>
      </c>
      <c r="Y31" s="6">
        <v>1</v>
      </c>
      <c r="AC31" s="6" t="str">
        <f>IFERROR(1*IF(O31=0,"",O31),"")</f>
        <v/>
      </c>
      <c r="AD31" s="6">
        <f t="shared" si="15"/>
        <v>2</v>
      </c>
    </row>
    <row r="32" spans="1:30" s="6" customFormat="1" ht="25.5" x14ac:dyDescent="0.25">
      <c r="A32" s="6" t="str">
        <f>IFERROR('pub_output=csv'!B30,"")</f>
        <v>Тольятти (ООО «ССДЦ «Дельта»)</v>
      </c>
      <c r="B32" s="6" t="str">
        <f t="shared" si="3"/>
        <v>ООО «ССДЦ «Дельта»</v>
      </c>
      <c r="C32" s="5" t="str">
        <f t="shared" si="4"/>
        <v>Тольятти</v>
      </c>
      <c r="D32" s="5" t="str">
        <f>IFERROR('pub_output=csv'!O30,"")</f>
        <v>+7 (8482) 55-57-42 
 ssdc-delta@yandex.ru</v>
      </c>
      <c r="E32" s="5" t="str">
        <f>IFERROR('pub_output=csv'!N30,"")</f>
        <v>18.03.-19.03.2025</v>
      </c>
      <c r="F32" s="8"/>
      <c r="G32" s="15" t="str">
        <f>IFERROR('pub_output=csv'!C30,"")</f>
        <v/>
      </c>
      <c r="H32" s="15" t="str">
        <f>IFERROR('pub_output=csv'!D30,"")</f>
        <v/>
      </c>
      <c r="I32" s="15" t="str">
        <f>IFERROR('pub_output=csv'!E30,"")</f>
        <v/>
      </c>
      <c r="J32" s="15" t="str">
        <f>IFERROR('pub_output=csv'!F30,"")</f>
        <v/>
      </c>
      <c r="K32" s="15" t="str">
        <f>IFERROR('pub_output=csv'!G30,"")</f>
        <v/>
      </c>
      <c r="L32" s="15">
        <v>1</v>
      </c>
      <c r="M32" s="15"/>
      <c r="N32" s="15"/>
      <c r="O32" s="15" t="str">
        <f>IFERROR('pub_output=csv'!M30,"")</f>
        <v/>
      </c>
      <c r="P32" s="6" t="str">
        <f t="shared" si="5"/>
        <v>Тольятти (ООО «ССДЦ «Дельта»)</v>
      </c>
      <c r="Q32" s="6" t="str">
        <f t="shared" si="12"/>
        <v>+7 (8482) 55-57-42 
 ssdc-delta@yandex.ru</v>
      </c>
      <c r="R32" s="6" t="str">
        <f t="shared" si="13"/>
        <v>18.03.-19.03.2025</v>
      </c>
      <c r="S32" s="6" t="str">
        <f t="shared" si="6"/>
        <v/>
      </c>
      <c r="T32" s="6" t="str">
        <f t="shared" si="7"/>
        <v/>
      </c>
      <c r="U32" s="6" t="str">
        <f t="shared" si="8"/>
        <v/>
      </c>
      <c r="V32" s="6" t="str">
        <f t="shared" si="9"/>
        <v/>
      </c>
      <c r="W32" s="6" t="str">
        <f t="shared" si="10"/>
        <v/>
      </c>
      <c r="X32" s="6">
        <v>1</v>
      </c>
      <c r="AB32" s="6" t="str">
        <f>IFERROR(1*IF(N32=0,"",N32),"")</f>
        <v/>
      </c>
      <c r="AC32" s="6" t="str">
        <f>IFERROR(1*IF(O32=0,"",O32),"")</f>
        <v/>
      </c>
      <c r="AD32" s="6">
        <f t="shared" si="15"/>
        <v>1</v>
      </c>
    </row>
    <row r="33" spans="1:30" s="6" customFormat="1" ht="25.5" x14ac:dyDescent="0.25">
      <c r="A33" s="6" t="str">
        <f>IFERROR('pub_output=csv'!B31,"")</f>
        <v>Тюмень (ООО "ЦКС")</v>
      </c>
      <c r="B33" s="6" t="str">
        <f t="shared" si="3"/>
        <v>ООО "ЦКС"</v>
      </c>
      <c r="C33" s="5" t="str">
        <f t="shared" si="4"/>
        <v>Тюмень</v>
      </c>
      <c r="D33" s="5" t="str">
        <f>IFERROR('pub_output=csv'!O31,"")</f>
        <v>+7(3452)67-99-79
cks-naks@mail.ru</v>
      </c>
      <c r="E33" s="5" t="str">
        <f>IFERROR('pub_output=csv'!N31,"")</f>
        <v>26.09-26.09.2024</v>
      </c>
      <c r="F33" s="8"/>
      <c r="G33" s="15">
        <v>1</v>
      </c>
      <c r="H33" s="15">
        <v>1</v>
      </c>
      <c r="I33" s="15"/>
      <c r="J33" s="15"/>
      <c r="K33" s="15"/>
      <c r="L33" s="15">
        <v>1</v>
      </c>
      <c r="M33" s="15">
        <v>1</v>
      </c>
      <c r="N33" s="15"/>
      <c r="O33" s="15"/>
      <c r="P33" s="6" t="str">
        <f t="shared" si="5"/>
        <v>Тюмень (ООО "ЦКС")</v>
      </c>
      <c r="Q33" s="26" t="s">
        <v>99</v>
      </c>
      <c r="R33" s="6" t="str">
        <f t="shared" si="13"/>
        <v>26.09-26.09.2024</v>
      </c>
      <c r="S33" s="6">
        <v>1</v>
      </c>
      <c r="T33" s="6">
        <v>1</v>
      </c>
      <c r="X33" s="6">
        <v>1</v>
      </c>
      <c r="Y33" s="6">
        <v>1</v>
      </c>
    </row>
    <row r="34" spans="1:30" s="6" customFormat="1" ht="25.5" x14ac:dyDescent="0.25">
      <c r="A34" s="6" t="str">
        <f>IFERROR('pub_output=csv'!B32,"")</f>
        <v>Челябинск (ООО «ЦПС «Сварка и Контроль»)</v>
      </c>
      <c r="B34" s="6" t="str">
        <f t="shared" si="3"/>
        <v>ООО «ЦПС «Сварка и Контроль»</v>
      </c>
      <c r="C34" s="5" t="str">
        <f t="shared" si="4"/>
        <v>Челябинск</v>
      </c>
      <c r="D34" s="5" t="str">
        <f>IFERROR('pub_output=csv'!O32,"")</f>
        <v>+7 (351) 729-94-20 
 centr@svarka74.ru</v>
      </c>
      <c r="E34" s="5" t="str">
        <f>IFERROR('pub_output=csv'!N32,"")</f>
        <v>26.02-27.02.2025</v>
      </c>
      <c r="F34" s="8"/>
      <c r="G34" s="15" t="str">
        <f>IFERROR('pub_output=csv'!C32,"")</f>
        <v/>
      </c>
      <c r="H34" s="15" t="str">
        <f>IFERROR('pub_output=csv'!D32,"")</f>
        <v/>
      </c>
      <c r="I34" s="15" t="str">
        <f>IFERROR('pub_output=csv'!E32,"")</f>
        <v/>
      </c>
      <c r="J34" s="15" t="str">
        <f>IFERROR('pub_output=csv'!F32,"")</f>
        <v/>
      </c>
      <c r="K34" s="15" t="str">
        <f>IFERROR('pub_output=csv'!G32,"")</f>
        <v/>
      </c>
      <c r="L34" s="15" t="str">
        <f>IFERROR('pub_output=csv'!#REF!,"")</f>
        <v/>
      </c>
      <c r="M34" s="15">
        <v>1</v>
      </c>
      <c r="N34" s="15"/>
      <c r="O34" s="15" t="str">
        <f>IFERROR('pub_output=csv'!M32,"")</f>
        <v/>
      </c>
      <c r="P34" s="6" t="str">
        <f t="shared" si="5"/>
        <v>Челябинск (ООО «ЦПС «Сварка и Контроль»)</v>
      </c>
      <c r="Q34" s="6" t="str">
        <f t="shared" si="12"/>
        <v>+7 (351) 729-94-20 
 centr@svarka74.ru</v>
      </c>
      <c r="R34" s="6" t="str">
        <f t="shared" si="13"/>
        <v>26.02-27.02.2025</v>
      </c>
      <c r="S34" s="6" t="str">
        <f t="shared" si="6"/>
        <v/>
      </c>
      <c r="T34" s="6" t="str">
        <f t="shared" si="7"/>
        <v/>
      </c>
      <c r="U34" s="6" t="str">
        <f t="shared" si="8"/>
        <v/>
      </c>
      <c r="V34" s="6" t="str">
        <f t="shared" si="9"/>
        <v/>
      </c>
      <c r="W34" s="6" t="str">
        <f t="shared" si="10"/>
        <v/>
      </c>
      <c r="Y34" s="6">
        <v>1</v>
      </c>
      <c r="Z34" s="6" t="str">
        <f>IFERROR(1*IF(L34=0,"",L34),"")</f>
        <v/>
      </c>
      <c r="AB34" s="6" t="str">
        <f>IFERROR(1*IF(N34=0,"",N34),"")</f>
        <v/>
      </c>
      <c r="AC34" s="6" t="str">
        <f>IFERROR(1*IF(O34=0,"",O34),"")</f>
        <v/>
      </c>
      <c r="AD34" s="6">
        <f>SUM(S34:AC34)</f>
        <v>1</v>
      </c>
    </row>
    <row r="35" spans="1:30" s="6" customFormat="1" ht="25.5" x14ac:dyDescent="0.25">
      <c r="A35" s="6" t="str">
        <f>IFERROR('pub_output=csv'!B33,"")</f>
        <v>Минск (ОАО «Белгазстрой» - авторизованный этап; ООО «НЕФТЕХИМПРОМЭКСПЕРТ»)</v>
      </c>
      <c r="B35" s="6" t="str">
        <f t="shared" si="3"/>
        <v>ОАО «Белгазстрой» - авторизованный этап; ООО «НЕФТЕХИМПРОМЭКСПЕРТ»</v>
      </c>
      <c r="C35" s="5" t="str">
        <f t="shared" si="4"/>
        <v>Минск</v>
      </c>
      <c r="D35" s="5" t="str">
        <f>IFERROR('pub_output=csv'!O33,"")</f>
        <v>+7 (3462) 777-616
 acsk-39@mail.ru</v>
      </c>
      <c r="E35" s="5" t="str">
        <f>IFERROR('pub_output=csv'!N33,"")</f>
        <v>10.03-14.03.2025</v>
      </c>
      <c r="F35" s="8"/>
      <c r="G35" s="15">
        <v>1</v>
      </c>
      <c r="H35" s="15">
        <v>1</v>
      </c>
      <c r="I35" s="15"/>
      <c r="J35" s="15"/>
      <c r="K35" s="15"/>
      <c r="L35" s="15"/>
      <c r="M35" s="15"/>
      <c r="N35" s="15"/>
      <c r="O35" s="15"/>
      <c r="P35" s="6" t="str">
        <f t="shared" si="5"/>
        <v>Минск (ОАО «Белгазстрой» - авторизованный этап; ООО «НЕФТЕХИМПРОМЭКСПЕРТ»)</v>
      </c>
      <c r="Q35" s="6" t="str">
        <f t="shared" si="12"/>
        <v>+7 (3462) 777-616
 acsk-39@mail.ru</v>
      </c>
      <c r="R35" s="6" t="str">
        <f t="shared" si="13"/>
        <v>10.03-14.03.2025</v>
      </c>
      <c r="S35" s="6">
        <v>1</v>
      </c>
      <c r="T35" s="6">
        <v>1</v>
      </c>
    </row>
    <row r="36" spans="1:30" s="6" customFormat="1" ht="25.5" x14ac:dyDescent="0.25">
      <c r="A36" s="6" t="str">
        <f>IFERROR('pub_output=csv'!B34,"")</f>
        <v>Уфа (ООО "АЦ СТС")</v>
      </c>
      <c r="B36" s="6" t="str">
        <f t="shared" si="3"/>
        <v>ООО "АЦ СТС"</v>
      </c>
      <c r="C36" s="5" t="str">
        <f t="shared" si="4"/>
        <v>Уфа</v>
      </c>
      <c r="D36" s="5" t="str">
        <f>IFERROR('pub_output=csv'!O34,"")</f>
        <v>+ 7(843)238-09-49
oalnk- antc@mail.ru</v>
      </c>
      <c r="E36" s="5" t="str">
        <f>IFERROR('pub_output=csv'!N34,"")</f>
        <v>27.01-29.01.2025</v>
      </c>
      <c r="F36" s="8"/>
      <c r="G36" s="15">
        <v>1</v>
      </c>
      <c r="H36" s="15">
        <v>1</v>
      </c>
      <c r="I36" s="15"/>
      <c r="J36" s="15"/>
      <c r="K36" s="15"/>
      <c r="L36" s="15"/>
      <c r="M36" s="15"/>
      <c r="N36" s="15"/>
      <c r="O36" s="15"/>
      <c r="P36" s="6" t="str">
        <f t="shared" si="5"/>
        <v>Уфа (ООО "АЦ СТС")</v>
      </c>
      <c r="Q36" s="6" t="str">
        <f t="shared" si="12"/>
        <v>+ 7(843)238-09-49
oalnk- antc@mail.ru</v>
      </c>
      <c r="R36" s="6" t="str">
        <f t="shared" si="13"/>
        <v>27.01-29.01.2025</v>
      </c>
      <c r="S36" s="6">
        <v>1</v>
      </c>
      <c r="T36" s="6">
        <v>1</v>
      </c>
    </row>
    <row r="37" spans="1:30" s="6" customFormat="1" ht="25.5" x14ac:dyDescent="0.25">
      <c r="A37" s="6" t="str">
        <f>IFERROR('pub_output=csv'!B35,"")</f>
        <v>Хабаровск (ООО "Аттестационный центр "НАКС-Хабаровск")</v>
      </c>
      <c r="B37" s="6" t="str">
        <f t="shared" si="3"/>
        <v>ООО "Аттестационный центр "НАКС-Хабаровск"</v>
      </c>
      <c r="C37" s="5" t="str">
        <f t="shared" si="4"/>
        <v>Хабаровск</v>
      </c>
      <c r="D37" s="5" t="str">
        <f>IFERROR('pub_output=csv'!O35,"")</f>
        <v>+7 (3462) 777-616
 acsnk-39@mail.ru</v>
      </c>
      <c r="E37" s="5" t="str">
        <f>IFERROR('pub_output=csv'!N35,"")</f>
        <v>24.02-28.02.2025</v>
      </c>
      <c r="F37" s="8"/>
      <c r="G37" s="15">
        <v>1</v>
      </c>
      <c r="H37" s="15"/>
      <c r="I37" s="15"/>
      <c r="J37" s="15"/>
      <c r="K37" s="15"/>
      <c r="L37" s="15">
        <v>1</v>
      </c>
      <c r="M37" s="15"/>
      <c r="N37" s="15"/>
      <c r="O37" s="15"/>
      <c r="P37" s="6" t="str">
        <f t="shared" si="5"/>
        <v>Хабаровск (ООО "Аттестационный центр "НАКС-Хабаровск")</v>
      </c>
      <c r="Q37" s="6" t="str">
        <f t="shared" si="12"/>
        <v>+7 (3462) 777-616
 acsnk-39@mail.ru</v>
      </c>
      <c r="R37" s="6" t="str">
        <f t="shared" si="13"/>
        <v>24.02-28.02.2025</v>
      </c>
      <c r="S37" s="6">
        <v>1</v>
      </c>
      <c r="X37" s="6">
        <v>1</v>
      </c>
    </row>
    <row r="38" spans="1:30" ht="38.25" x14ac:dyDescent="0.25">
      <c r="A38" s="6" t="str">
        <f>IFERROR('pub_output=csv'!B36,"")</f>
        <v>Ярославль (ООО "НАКС-Ярославль")</v>
      </c>
      <c r="B38" s="6" t="str">
        <f t="shared" si="3"/>
        <v>ООО "НАКС-Ярославль"</v>
      </c>
      <c r="C38" s="5" t="str">
        <f t="shared" si="4"/>
        <v>Ярославль</v>
      </c>
      <c r="D38" s="5" t="str">
        <f>IFERROR('pub_output=csv'!O36,"")</f>
        <v>+7(4852) 59-41-19
Svarka@NAKS-Yaroslavl.ru</v>
      </c>
      <c r="E38" s="5" t="str">
        <f>IFERROR('pub_output=csv'!N36,"")</f>
        <v>24.02-28.02.2025</v>
      </c>
      <c r="F38" s="8"/>
      <c r="G38" s="15" t="str">
        <f>IFERROR('pub_output=csv'!C36,"")</f>
        <v/>
      </c>
      <c r="H38" s="15" t="str">
        <f>IFERROR('pub_output=csv'!D36,"")</f>
        <v/>
      </c>
      <c r="I38" s="15" t="str">
        <f>IFERROR('pub_output=csv'!E36,"")</f>
        <v/>
      </c>
      <c r="J38" s="15" t="str">
        <f>IFERROR('pub_output=csv'!F36,"")</f>
        <v/>
      </c>
      <c r="K38" s="15" t="str">
        <f>IFERROR('pub_output=csv'!G36,"")</f>
        <v/>
      </c>
      <c r="L38" s="15">
        <v>1</v>
      </c>
      <c r="M38" s="15">
        <v>1</v>
      </c>
      <c r="O38" s="15" t="str">
        <f>IFERROR('pub_output=csv'!M36,"")</f>
        <v/>
      </c>
      <c r="P38" s="6" t="str">
        <f t="shared" si="5"/>
        <v>Ярославль (ООО "НАКС-Ярославль")</v>
      </c>
      <c r="Q38" s="6" t="str">
        <f t="shared" si="12"/>
        <v>+7(4852) 59-41-19
Svarka@NAKS-Yaroslavl.ru</v>
      </c>
      <c r="R38" s="6" t="str">
        <f t="shared" si="13"/>
        <v>24.02-28.02.2025</v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>
        <v>1</v>
      </c>
      <c r="Y38" s="6">
        <v>1</v>
      </c>
      <c r="Z38" s="6"/>
      <c r="AA38" s="6"/>
      <c r="AB38" s="6" t="str">
        <f t="shared" ref="AB38:AB51" si="17">IFERROR(1*IF(N38=0,"",N38),"")</f>
        <v/>
      </c>
      <c r="AC38" s="6" t="str">
        <f t="shared" ref="AC38:AC51" si="18">IFERROR(1*IF(O38=0,"",O38),"")</f>
        <v/>
      </c>
      <c r="AD38" s="6">
        <f t="shared" ref="AD38:AD51" si="19">SUM(S38:AC38)</f>
        <v>2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ref="Z39:Z51" si="20">IFERROR(1*IF(L39=0,"",L39),"")</f>
        <v/>
      </c>
      <c r="AA39" s="6" t="str">
        <f t="shared" ref="AA39:AA51" si="21">IFERROR(1*IF(M39=0,"",M39),"")</f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F42" s="8"/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F43" s="8"/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si="6"/>
        <v/>
      </c>
      <c r="T50" s="6" t="str">
        <f t="shared" si="7"/>
        <v/>
      </c>
      <c r="U50" s="6" t="str">
        <f t="shared" si="8"/>
        <v/>
      </c>
      <c r="V50" s="6" t="str">
        <f t="shared" si="9"/>
        <v/>
      </c>
      <c r="W50" s="6" t="str">
        <f t="shared" si="10"/>
        <v/>
      </c>
      <c r="X50" s="6"/>
      <c r="Y50" s="6"/>
      <c r="Z50" s="6" t="str">
        <f t="shared" si="20"/>
        <v/>
      </c>
      <c r="AA50" s="6" t="str">
        <f t="shared" si="21"/>
        <v/>
      </c>
      <c r="AB50" s="6" t="str">
        <f t="shared" si="17"/>
        <v/>
      </c>
      <c r="AC50" s="6" t="str">
        <f t="shared" si="18"/>
        <v/>
      </c>
      <c r="AD50" s="6">
        <f t="shared" si="19"/>
        <v>0</v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si="6"/>
        <v/>
      </c>
      <c r="T51" s="6" t="str">
        <f t="shared" si="7"/>
        <v/>
      </c>
      <c r="U51" s="6" t="str">
        <f t="shared" si="8"/>
        <v/>
      </c>
      <c r="V51" s="6" t="str">
        <f t="shared" si="9"/>
        <v/>
      </c>
      <c r="W51" s="6" t="str">
        <f t="shared" si="10"/>
        <v/>
      </c>
      <c r="X51" s="6"/>
      <c r="Y51" s="6"/>
      <c r="Z51" s="6" t="str">
        <f t="shared" si="20"/>
        <v/>
      </c>
      <c r="AA51" s="6" t="str">
        <f t="shared" si="21"/>
        <v/>
      </c>
      <c r="AB51" s="6" t="str">
        <f t="shared" si="17"/>
        <v/>
      </c>
      <c r="AC51" s="6" t="str">
        <f t="shared" si="18"/>
        <v/>
      </c>
      <c r="AD51" s="6">
        <f t="shared" si="19"/>
        <v>0</v>
      </c>
    </row>
    <row r="52" spans="1:30" x14ac:dyDescent="0.25">
      <c r="A52" s="6">
        <f>IFERROR('pub_output=csv'!B53,"")</f>
        <v>0</v>
      </c>
      <c r="B52" s="6" t="str">
        <f t="shared" si="3"/>
        <v/>
      </c>
      <c r="C52" s="5" t="str">
        <f t="shared" si="4"/>
        <v/>
      </c>
      <c r="D52" s="5">
        <f>IFERROR('pub_output=csv'!M53,"")</f>
        <v>0</v>
      </c>
      <c r="E52" s="5">
        <f>IFERROR('pub_output=csv'!L53,"")</f>
        <v>0</v>
      </c>
      <c r="G52" s="15">
        <f>IFERROR('pub_output=csv'!C53,"")</f>
        <v>0</v>
      </c>
      <c r="H52" s="15">
        <f>IFERROR('pub_output=csv'!D53,"")</f>
        <v>0</v>
      </c>
      <c r="I52" s="15">
        <f>IFERROR('pub_output=csv'!E53,"")</f>
        <v>0</v>
      </c>
      <c r="J52" s="15">
        <f>IFERROR('pub_output=csv'!F53,"")</f>
        <v>0</v>
      </c>
      <c r="K52" s="15">
        <f>IFERROR('pub_output=csv'!G53,"")</f>
        <v>0</v>
      </c>
      <c r="L52" s="15" t="str">
        <f>IFERROR('pub_output=csv'!#REF!,"")</f>
        <v/>
      </c>
      <c r="M52" s="15" t="str">
        <f>IFERROR('pub_output=csv'!#REF!,"")</f>
        <v/>
      </c>
      <c r="N52" s="15">
        <f>IFERROR('pub_output=csv'!J53,"")</f>
        <v>0</v>
      </c>
      <c r="O52" s="15">
        <f>IFERROR('pub_output=csv'!K53,"")</f>
        <v>0</v>
      </c>
      <c r="P52" s="6" t="str">
        <f t="shared" si="5"/>
        <v/>
      </c>
      <c r="Q52" s="6" t="str">
        <f t="shared" si="12"/>
        <v/>
      </c>
      <c r="R52" s="6" t="str">
        <f t="shared" si="13"/>
        <v/>
      </c>
      <c r="S52" s="6" t="str">
        <f t="shared" ref="S52:S53" si="22">IF(G52=0,"",G52)</f>
        <v/>
      </c>
      <c r="T52" s="6" t="str">
        <f t="shared" ref="T52:T53" si="23">IF(H52=0,"",H52)</f>
        <v/>
      </c>
      <c r="U52" s="6" t="str">
        <f t="shared" ref="U52:U53" si="24">IF(I52=0,"",I52)</f>
        <v/>
      </c>
      <c r="V52" s="6" t="str">
        <f t="shared" ref="V52:V53" si="25">IF(J52=0,"",J52)</f>
        <v/>
      </c>
      <c r="W52" s="6" t="str">
        <f t="shared" ref="W52:W53" si="26">IF(K52=0,"",K52)</f>
        <v/>
      </c>
      <c r="X52" s="6"/>
      <c r="Y52" s="6"/>
      <c r="Z52" s="6" t="str">
        <f t="shared" ref="Z52:Z53" si="27">IF(L52=0,"",L52)</f>
        <v/>
      </c>
      <c r="AA52" s="6" t="str">
        <f t="shared" ref="AA52:AA53" si="28">IF(M52=0,"",M52)</f>
        <v/>
      </c>
      <c r="AB52" s="6" t="str">
        <f t="shared" ref="AB52:AB53" si="29">IF(N52=0,"",N52)</f>
        <v/>
      </c>
      <c r="AC52" s="6" t="str">
        <f t="shared" ref="AC52:AC53" si="30">IF(O52=0,"",O52)</f>
        <v/>
      </c>
    </row>
    <row r="53" spans="1:30" x14ac:dyDescent="0.25">
      <c r="A53" s="6">
        <f>IFERROR('pub_output=csv'!B54,"")</f>
        <v>0</v>
      </c>
      <c r="B53" s="6" t="str">
        <f t="shared" si="3"/>
        <v/>
      </c>
      <c r="C53" s="5" t="str">
        <f t="shared" si="4"/>
        <v/>
      </c>
      <c r="D53" s="5">
        <f>IFERROR('pub_output=csv'!M54,"")</f>
        <v>0</v>
      </c>
      <c r="E53" s="5">
        <f>IFERROR('pub_output=csv'!L54,"")</f>
        <v>0</v>
      </c>
      <c r="G53" s="15">
        <f>IFERROR('pub_output=csv'!C54,"")</f>
        <v>0</v>
      </c>
      <c r="H53" s="15">
        <f>IFERROR('pub_output=csv'!D54,"")</f>
        <v>0</v>
      </c>
      <c r="I53" s="15">
        <f>IFERROR('pub_output=csv'!E54,"")</f>
        <v>0</v>
      </c>
      <c r="J53" s="15">
        <f>IFERROR('pub_output=csv'!F54,"")</f>
        <v>0</v>
      </c>
      <c r="K53" s="15">
        <f>IFERROR('pub_output=csv'!G54,"")</f>
        <v>0</v>
      </c>
      <c r="L53" s="15" t="str">
        <f>IFERROR('pub_output=csv'!#REF!,"")</f>
        <v/>
      </c>
      <c r="M53" s="15" t="str">
        <f>IFERROR('pub_output=csv'!#REF!,"")</f>
        <v/>
      </c>
      <c r="N53" s="15">
        <f>IFERROR('pub_output=csv'!J54,"")</f>
        <v>0</v>
      </c>
      <c r="O53" s="15">
        <f>IFERROR('pub_output=csv'!K54,"")</f>
        <v>0</v>
      </c>
      <c r="P53" s="6" t="str">
        <f t="shared" si="5"/>
        <v/>
      </c>
      <c r="Q53" s="6" t="str">
        <f t="shared" si="12"/>
        <v/>
      </c>
      <c r="R53" s="6" t="str">
        <f t="shared" si="13"/>
        <v/>
      </c>
      <c r="S53" s="6" t="str">
        <f t="shared" si="22"/>
        <v/>
      </c>
      <c r="T53" s="6" t="str">
        <f t="shared" si="23"/>
        <v/>
      </c>
      <c r="U53" s="6" t="str">
        <f t="shared" si="24"/>
        <v/>
      </c>
      <c r="V53" s="6" t="str">
        <f t="shared" si="25"/>
        <v/>
      </c>
      <c r="W53" s="6" t="str">
        <f t="shared" si="26"/>
        <v/>
      </c>
      <c r="X53" s="6"/>
      <c r="Y53" s="6"/>
      <c r="Z53" s="6" t="str">
        <f t="shared" si="27"/>
        <v/>
      </c>
      <c r="AA53" s="6" t="str">
        <f t="shared" si="28"/>
        <v/>
      </c>
      <c r="AB53" s="6" t="str">
        <f t="shared" si="29"/>
        <v/>
      </c>
      <c r="AC53" s="6" t="str">
        <f t="shared" si="30"/>
        <v/>
      </c>
    </row>
  </sheetData>
  <autoFilter ref="C4:P5" xr:uid="{00000000-0009-0000-0000-000002000000}">
    <sortState xmlns:xlrd2="http://schemas.microsoft.com/office/spreadsheetml/2017/richdata2"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D l C t W s n u 4 g y k A A A A 9 g A A A B I A H A B D b 2 5 m a W c v U G F j a 2 F n Z S 5 4 b W w g o h g A K K A U A A A A A A A A A A A A A A A A A A A A A A A A A A A A h Y 9 N D o I w G E S v Q r q n h a q J I R 9 l 4 V Y S o 9 G 4 b W q F R i i m P 5 a 7 u f B I X k G M o u 5 c z p u 3 m L l f b 1 D 0 b R N d p L G q 0 z l K c Y I i q U V 3 U L r K k X f H e I 4 K B i s u T r y S 0 S B r m / X 2 k K P a u X N G S A g B h w n u T E V o k q R k X y 4 3 o p Y t R x 9 Z / Z d j p a 3 j W k j E Y P c a w y h O p x T T 2 b A J y A i h V P o r 0 K F 7 t j 8 Q F r 5 x 3 k h m f L z e A h k j k P c H 9 g B Q S w M E F A A C A A g A D l C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Q r V q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A O U K 1 a y e 7 i D K Q A A A D 2 A A A A E g A A A A A A A A A A A A A A A A A A A A A A Q 2 9 u Z m l n L 1 B h Y 2 t h Z 2 U u e G 1 s U E s B A i 0 A F A A C A A g A D l C t W g / K 6 a u k A A A A 6 Q A A A B M A A A A A A A A A A A A A A A A A 8 A A A A F t D b 2 5 0 Z W 5 0 X 1 R 5 c G V z X S 5 4 b W x Q S w E C L Q A U A A I A C A A O U K 1 a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E Q A A A A A A A P 4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V y c m 9 y Q 2 9 1 b n Q i I F Z h b H V l P S J s M C I g L z 4 8 R W 5 0 c n k g V H l w Z T 0 i R m l s b E x h c 3 R V c G R h d G V k I i B W Y W x 1 Z T 0 i Z D I w M j U t M D U t M T N U M D M 6 M D A 6 M j g u M j k 0 M T E 2 M V o i I C 8 + P E V u d H J 5 I F R 5 c G U 9 I k Z p b G x F c n J v c k N v Z G U i I F Z h b H V l P S J z V W 5 r b m 9 3 b i I g L z 4 8 R W 5 0 c n k g V H l w Z T 0 i R m l s b E N v b H V t b l R 5 c G V z I i B W Y W x 1 Z T 0 i c 0 J n W U d C Z 1 l H Q m d Z R 0 J n W U d C Z z 0 9 I i A v P j x F b n R y e S B U e X B l P S J G a W x s Q 2 9 1 b n Q i I F Z h b H V l P S J s M z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W I / b 3 V 0 c H V 0 P W N z d i / Q m N C 3 0 L z Q t d C 9 0 L X Q v d C 9 0 Y v Q u S D R g t C 4 0 L 8 u e 0 N v b H V t b j E s M H 0 m c X V v d D s s J n F 1 b 3 Q 7 U 2 V j d G l v b j E v c H V i P 2 9 1 d H B 1 d D 1 j c 3 Y v 0 J j Q t 9 C 8 0 L X Q v d C 1 0 L 3 Q v d G L 0 L k g 0 Y L Q u N C / L n t D b 2 x 1 b W 4 y L D F 9 J n F 1 b 3 Q 7 L C Z x d W 9 0 O 1 N l Y 3 R p b 2 4 x L 3 B 1 Y j 9 v d X R w d X Q 9 Y 3 N 2 L 9 C Y 0 L f Q v N C 1 0 L 3 Q t d C 9 0 L 3 R i 9 C 5 I N G C 0 L j Q v y 5 7 Q 2 9 s d W 1 u M y w y f S Z x d W 9 0 O y w m c X V v d D t T Z W N 0 a W 9 u M S 9 w d W I / b 3 V 0 c H V 0 P W N z d i / Q m N C 3 0 L z Q t d C 9 0 L X Q v d C 9 0 Y v Q u S D R g t C 4 0 L 8 u e 0 N v b H V t b j Q s M 3 0 m c X V v d D s s J n F 1 b 3 Q 7 U 2 V j d G l v b j E v c H V i P 2 9 1 d H B 1 d D 1 j c 3 Y v 0 J j Q t 9 C 8 0 L X Q v d C 1 0 L 3 Q v d G L 0 L k g 0 Y L Q u N C / L n t D b 2 x 1 b W 4 1 L D R 9 J n F 1 b 3 Q 7 L C Z x d W 9 0 O 1 N l Y 3 R p b 2 4 x L 3 B 1 Y j 9 v d X R w d X Q 9 Y 3 N 2 L 9 C Y 0 L f Q v N C 1 0 L 3 Q t d C 9 0 L 3 R i 9 C 5 I N G C 0 L j Q v y 5 7 Q 2 9 s d W 1 u N i w 1 f S Z x d W 9 0 O y w m c X V v d D t T Z W N 0 a W 9 u M S 9 w d W I / b 3 V 0 c H V 0 P W N z d i / Q m N C 3 0 L z Q t d C 9 0 L X Q v d C 9 0 Y v Q u S D R g t C 4 0 L 8 u e 0 N v b H V t b j c s N n 0 m c X V v d D s s J n F 1 b 3 Q 7 U 2 V j d G l v b j E v c H V i P 2 9 1 d H B 1 d D 1 j c 3 Y v 0 J j Q t 9 C 8 0 L X Q v d C 1 0 L 3 Q v d G L 0 L k g 0 Y L Q u N C / L n t D b 2 x 1 b W 4 4 L D d 9 J n F 1 b 3 Q 7 L C Z x d W 9 0 O 1 N l Y 3 R p b 2 4 x L 3 B 1 Y j 9 v d X R w d X Q 9 Y 3 N 2 L 9 C Y 0 L f Q v N C 1 0 L 3 Q t d C 9 0 L 3 R i 9 C 5 I N G C 0 L j Q v y 5 7 Q 2 9 s d W 1 u O S w 4 f S Z x d W 9 0 O y w m c X V v d D t T Z W N 0 a W 9 u M S 9 w d W I / b 3 V 0 c H V 0 P W N z d i / Q m N C 3 0 L z Q t d C 9 0 L X Q v d C 9 0 Y v Q u S D R g t C 4 0 L 8 u e 0 N v b H V t b j E w L D l 9 J n F 1 b 3 Q 7 L C Z x d W 9 0 O 1 N l Y 3 R p b 2 4 x L 3 B 1 Y j 9 v d X R w d X Q 9 Y 3 N 2 L 9 C Y 0 L f Q v N C 1 0 L 3 Q t d C 9 0 L 3 R i 9 C 5 I N G C 0 L j Q v y 5 7 Q 2 9 s d W 1 u M T E s M T B 9 J n F 1 b 3 Q 7 L C Z x d W 9 0 O 1 N l Y 3 R p b 2 4 x L 3 B 1 Y j 9 v d X R w d X Q 9 Y 3 N 2 L 9 C Y 0 L f Q v N C 1 0 L 3 Q t d C 9 0 L 3 R i 9 C 5 I N G C 0 L j Q v y 5 7 Q 2 9 s d W 1 u M T I s M T F 9 J n F 1 b 3 Q 7 L C Z x d W 9 0 O 1 N l Y 3 R p b 2 4 x L 3 B 1 Y j 9 v d X R w d X Q 9 Y 3 N 2 L 9 C Y 0 L f Q v N C 1 0 L 3 Q t d C 9 0 L 3 R i 9 C 5 I N G C 0 L j Q v y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w d W I / b 3 V 0 c H V 0 P W N z d i / Q m N C 3 0 L z Q t d C 9 0 L X Q v d C 9 0 Y v Q u S D R g t C 4 0 L 8 u e 0 N v b H V t b j E s M H 0 m c X V v d D s s J n F 1 b 3 Q 7 U 2 V j d G l v b j E v c H V i P 2 9 1 d H B 1 d D 1 j c 3 Y v 0 J j Q t 9 C 8 0 L X Q v d C 1 0 L 3 Q v d G L 0 L k g 0 Y L Q u N C / L n t D b 2 x 1 b W 4 y L D F 9 J n F 1 b 3 Q 7 L C Z x d W 9 0 O 1 N l Y 3 R p b 2 4 x L 3 B 1 Y j 9 v d X R w d X Q 9 Y 3 N 2 L 9 C Y 0 L f Q v N C 1 0 L 3 Q t d C 9 0 L 3 R i 9 C 5 I N G C 0 L j Q v y 5 7 Q 2 9 s d W 1 u M y w y f S Z x d W 9 0 O y w m c X V v d D t T Z W N 0 a W 9 u M S 9 w d W I / b 3 V 0 c H V 0 P W N z d i / Q m N C 3 0 L z Q t d C 9 0 L X Q v d C 9 0 Y v Q u S D R g t C 4 0 L 8 u e 0 N v b H V t b j Q s M 3 0 m c X V v d D s s J n F 1 b 3 Q 7 U 2 V j d G l v b j E v c H V i P 2 9 1 d H B 1 d D 1 j c 3 Y v 0 J j Q t 9 C 8 0 L X Q v d C 1 0 L 3 Q v d G L 0 L k g 0 Y L Q u N C / L n t D b 2 x 1 b W 4 1 L D R 9 J n F 1 b 3 Q 7 L C Z x d W 9 0 O 1 N l Y 3 R p b 2 4 x L 3 B 1 Y j 9 v d X R w d X Q 9 Y 3 N 2 L 9 C Y 0 L f Q v N C 1 0 L 3 Q t d C 9 0 L 3 R i 9 C 5 I N G C 0 L j Q v y 5 7 Q 2 9 s d W 1 u N i w 1 f S Z x d W 9 0 O y w m c X V v d D t T Z W N 0 a W 9 u M S 9 w d W I / b 3 V 0 c H V 0 P W N z d i / Q m N C 3 0 L z Q t d C 9 0 L X Q v d C 9 0 Y v Q u S D R g t C 4 0 L 8 u e 0 N v b H V t b j c s N n 0 m c X V v d D s s J n F 1 b 3 Q 7 U 2 V j d G l v b j E v c H V i P 2 9 1 d H B 1 d D 1 j c 3 Y v 0 J j Q t 9 C 8 0 L X Q v d C 1 0 L 3 Q v d G L 0 L k g 0 Y L Q u N C / L n t D b 2 x 1 b W 4 4 L D d 9 J n F 1 b 3 Q 7 L C Z x d W 9 0 O 1 N l Y 3 R p b 2 4 x L 3 B 1 Y j 9 v d X R w d X Q 9 Y 3 N 2 L 9 C Y 0 L f Q v N C 1 0 L 3 Q t d C 9 0 L 3 R i 9 C 5 I N G C 0 L j Q v y 5 7 Q 2 9 s d W 1 u O S w 4 f S Z x d W 9 0 O y w m c X V v d D t T Z W N 0 a W 9 u M S 9 w d W I / b 3 V 0 c H V 0 P W N z d i / Q m N C 3 0 L z Q t d C 9 0 L X Q v d C 9 0 Y v Q u S D R g t C 4 0 L 8 u e 0 N v b H V t b j E w L D l 9 J n F 1 b 3 Q 7 L C Z x d W 9 0 O 1 N l Y 3 R p b 2 4 x L 3 B 1 Y j 9 v d X R w d X Q 9 Y 3 N 2 L 9 C Y 0 L f Q v N C 1 0 L 3 Q t d C 9 0 L 3 R i 9 C 5 I N G C 0 L j Q v y 5 7 Q 2 9 s d W 1 u M T E s M T B 9 J n F 1 b 3 Q 7 L C Z x d W 9 0 O 1 N l Y 3 R p b 2 4 x L 3 B 1 Y j 9 v d X R w d X Q 9 Y 3 N 2 L 9 C Y 0 L f Q v N C 1 0 L 3 Q t d C 9 0 L 3 R i 9 C 5 I N G C 0 L j Q v y 5 7 Q 2 9 s d W 1 u M T I s M T F 9 J n F 1 b 3 Q 7 L C Z x d W 9 0 O 1 N l Y 3 R p b 2 4 x L 3 B 1 Y j 9 v d X R w d X Q 9 Y 3 N 2 L 9 C Y 0 L f Q v N C 1 0 L 3 Q t d C 9 0 L 3 R i 9 C 5 I N G C 0 L j Q v y 5 7 Q 2 9 s d W 1 u M T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0 p p u C F A L w R 7 2 L R P h p M 4 2 M A A A A A A I A A A A A A B B m A A A A A Q A A I A A A A J 6 0 + c g u R S g T S r e T Y z O f N r d K M c Q A e 9 e S T F d 7 o A s 3 k L s 9 A A A A A A 6 A A A A A A g A A I A A A A B f A L q S y J a / m 0 i U Q Y A a F e S 2 e 6 m A 5 h O 1 P S / E H v 9 j X N o u g U A A A A K / w H R Q N 2 T Q t q d P a S J X D 3 x h F A e + + a C q D d t F x 7 + 6 H E A c Y O M g F o D z O p v 2 1 g J 6 h U S Z R h L g Y e C y S i T 8 u U p i o / d 0 5 O q Q 4 G 5 b 7 f r H R Q C p Y u b v m W v 4 0 Q A A A A A a V q s 7 a J x H 0 d c J j n O s b m t 2 7 W 7 w 9 m S X g / Y K M 7 J n s p E m L 4 f s U A Y e q X 7 s d i 2 Q J k m I w y + r N t a o v W w F R i h 4 J R Y x T b O U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cp:lastPrinted>2025-01-13T13:12:38Z</cp:lastPrinted>
  <dcterms:created xsi:type="dcterms:W3CDTF">2021-05-12T06:02:33Z</dcterms:created>
  <dcterms:modified xsi:type="dcterms:W3CDTF">2025-05-13T03:02:51Z</dcterms:modified>
</cp:coreProperties>
</file>